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defaultThemeVersion="124226"/>
  <mc:AlternateContent xmlns:mc="http://schemas.openxmlformats.org/markup-compatibility/2006">
    <mc:Choice Requires="x15">
      <x15ac:absPath xmlns:x15ac="http://schemas.microsoft.com/office/spreadsheetml/2010/11/ac" url="O:\Documents\Allgemein\Kalkulationen\Transformation\"/>
    </mc:Choice>
  </mc:AlternateContent>
  <xr:revisionPtr revIDLastSave="0" documentId="13_ncr:1_{A269EB70-BA05-49B2-A765-91EC6006138D}" xr6:coauthVersionLast="36" xr6:coauthVersionMax="36" xr10:uidLastSave="{00000000-0000-0000-0000-000000000000}"/>
  <bookViews>
    <workbookView xWindow="0" yWindow="0" windowWidth="23040" windowHeight="8484" xr2:uid="{00000000-000D-0000-FFFF-FFFF00000000}"/>
  </bookViews>
  <sheets>
    <sheet name="Deckblatt" sheetId="12" r:id="rId1"/>
    <sheet name="Transformation 2022" sheetId="8" r:id="rId2"/>
    <sheet name="Flächenaufteilung" sheetId="10" r:id="rId3"/>
    <sheet name="KdU 2022" sheetId="9" r:id="rId4"/>
  </sheets>
  <externalReferences>
    <externalReference r:id="rId5"/>
    <externalReference r:id="rId6"/>
  </externalReferences>
  <definedNames>
    <definedName name="AL">Deckblatt!$C$24</definedName>
    <definedName name="ALF">Deckblatt!$G$24</definedName>
    <definedName name="_xlnm.Print_Area" localSheetId="2">Flächenaufteilung!$A$1:$J$65</definedName>
    <definedName name="_xlnm.Print_Area" localSheetId="3">'KdU 2022'!$A$1:$G$50</definedName>
    <definedName name="_xlnm.Print_Area" localSheetId="1">'Transformation 2022'!$A$1:$H$109</definedName>
    <definedName name="EKZins">[1]Basis!$H$35</definedName>
    <definedName name="Instand">[1]Basis!$H$34</definedName>
    <definedName name="Njaz">'[2]Netto JAZ'!$C$29</definedName>
    <definedName name="PK">'Transformation 2022'!$C$3</definedName>
    <definedName name="PKSK">'Transformation 2022'!$F$3</definedName>
    <definedName name="pz">Deckblatt!$D$24</definedName>
    <definedName name="pz_1">[2]Zeitkorridore!$B$8</definedName>
    <definedName name="pz_2">[2]Zeitkorridore!$B$16</definedName>
    <definedName name="pz_3">[2]Zeitkorridore!$B$24</definedName>
    <definedName name="pz_4">[2]Zeitkorridore!$B$32</definedName>
    <definedName name="SBa">[2]Basisleistung!$K$3</definedName>
    <definedName name="SK">'Transformation 2022'!$C$4</definedName>
  </definedNames>
  <calcPr calcId="191029"/>
</workbook>
</file>

<file path=xl/calcChain.xml><?xml version="1.0" encoding="utf-8"?>
<calcChain xmlns="http://schemas.openxmlformats.org/spreadsheetml/2006/main">
  <c r="C6" i="8" l="1"/>
  <c r="A1" i="12" l="1"/>
  <c r="D52" i="8" l="1"/>
  <c r="E29" i="8"/>
  <c r="H29" i="8" s="1"/>
  <c r="E46" i="8" l="1"/>
  <c r="E25" i="8" l="1"/>
  <c r="H25" i="8" s="1"/>
  <c r="E24" i="8"/>
  <c r="H24" i="8" s="1"/>
  <c r="E34" i="8"/>
  <c r="H34" i="8" s="1"/>
  <c r="E33" i="8"/>
  <c r="E32" i="8"/>
  <c r="H32" i="8" s="1"/>
  <c r="E31" i="8"/>
  <c r="H31" i="8" s="1"/>
  <c r="E30" i="8"/>
  <c r="E48" i="8"/>
  <c r="H48" i="8" s="1"/>
  <c r="E47" i="8"/>
  <c r="H47" i="8" s="1"/>
  <c r="E45" i="8"/>
  <c r="E44" i="8"/>
  <c r="E43" i="8"/>
  <c r="E42" i="8"/>
  <c r="E41" i="8"/>
  <c r="E40" i="8"/>
  <c r="E39" i="8"/>
  <c r="E38" i="8"/>
  <c r="H38" i="8" s="1"/>
  <c r="E37" i="8"/>
  <c r="H37" i="8" s="1"/>
  <c r="E36" i="8"/>
  <c r="H36" i="8" s="1"/>
  <c r="E35" i="8"/>
  <c r="H35" i="8" s="1"/>
  <c r="E50" i="8"/>
  <c r="H50" i="8" s="1"/>
  <c r="E49" i="8"/>
  <c r="H49" i="8" s="1"/>
  <c r="H30" i="8" l="1"/>
  <c r="E52" i="8"/>
  <c r="K97" i="8"/>
  <c r="K100" i="8" s="1"/>
  <c r="E39" i="12" l="1"/>
  <c r="E46" i="12" l="1"/>
  <c r="E38" i="12"/>
  <c r="E40" i="12"/>
  <c r="E41" i="12"/>
  <c r="E42" i="12"/>
  <c r="E43" i="12"/>
  <c r="E44" i="12"/>
  <c r="E36" i="12" l="1"/>
  <c r="E16" i="8" l="1"/>
  <c r="H16" i="8" s="1"/>
  <c r="C46" i="12" l="1"/>
  <c r="C37" i="12"/>
  <c r="E37" i="12" s="1"/>
  <c r="C38" i="12"/>
  <c r="C39" i="12"/>
  <c r="C40" i="12"/>
  <c r="C41" i="12"/>
  <c r="C42" i="12"/>
  <c r="C43" i="12"/>
  <c r="C44" i="12"/>
  <c r="C36" i="12"/>
  <c r="E26" i="12"/>
  <c r="G24" i="12"/>
  <c r="I52" i="10" l="1"/>
  <c r="H48" i="10"/>
  <c r="I50" i="10"/>
  <c r="I49" i="10"/>
  <c r="I48" i="10"/>
  <c r="H44" i="10"/>
  <c r="H43" i="10"/>
  <c r="H42" i="10"/>
  <c r="H41" i="10"/>
  <c r="H40" i="10"/>
  <c r="H39" i="10"/>
  <c r="H38" i="10"/>
  <c r="H37" i="10"/>
  <c r="H36" i="10"/>
  <c r="H35" i="10"/>
  <c r="H34" i="10"/>
  <c r="H33" i="10"/>
  <c r="H32" i="10"/>
  <c r="H31" i="10"/>
  <c r="H30" i="10"/>
  <c r="H29" i="10"/>
  <c r="H28" i="10"/>
  <c r="H27" i="10"/>
  <c r="H26" i="10"/>
  <c r="H25" i="10"/>
  <c r="H24" i="10"/>
  <c r="H23" i="10"/>
  <c r="H22" i="10"/>
  <c r="H21" i="10"/>
  <c r="I20" i="10"/>
  <c r="H20" i="10"/>
  <c r="I19" i="10"/>
  <c r="I16" i="10"/>
  <c r="I15" i="10"/>
  <c r="I14" i="10"/>
  <c r="I13" i="10"/>
  <c r="I12" i="10"/>
  <c r="H16" i="10"/>
  <c r="H15" i="10"/>
  <c r="H14" i="10"/>
  <c r="H13" i="10"/>
  <c r="H12" i="10"/>
  <c r="H11" i="10"/>
  <c r="G20" i="10"/>
  <c r="G19" i="10"/>
  <c r="G16" i="10"/>
  <c r="G15" i="10"/>
  <c r="G14" i="10"/>
  <c r="G13" i="10"/>
  <c r="G12" i="10"/>
  <c r="G11" i="10"/>
  <c r="G10" i="10"/>
  <c r="G9" i="10"/>
  <c r="G8" i="10"/>
  <c r="G7" i="10"/>
  <c r="G6" i="10"/>
  <c r="G5" i="10"/>
  <c r="I54" i="10" l="1"/>
  <c r="G54" i="10"/>
  <c r="H54" i="10"/>
  <c r="C54" i="10"/>
  <c r="D54" i="10"/>
  <c r="B54" i="10"/>
  <c r="G58" i="10" l="1"/>
  <c r="B58" i="10"/>
  <c r="J54" i="10"/>
  <c r="H55" i="10" s="1"/>
  <c r="E54" i="10"/>
  <c r="C55" i="10" s="1"/>
  <c r="C56" i="10" s="1"/>
  <c r="H58" i="10" l="1"/>
  <c r="H56" i="10"/>
  <c r="G55" i="10"/>
  <c r="B55" i="10"/>
  <c r="B56" i="10" s="1"/>
  <c r="G56" i="10" l="1"/>
  <c r="J56" i="10" s="1"/>
  <c r="G57" i="10" s="1"/>
  <c r="E56" i="10"/>
  <c r="C57" i="10" s="1"/>
  <c r="H57" i="10" l="1"/>
  <c r="B57" i="10"/>
  <c r="G85" i="8" s="1"/>
  <c r="G43" i="8" l="1"/>
  <c r="H43" i="8" s="1"/>
  <c r="H46" i="8"/>
  <c r="G98" i="9"/>
  <c r="G80" i="8"/>
  <c r="G68" i="8"/>
  <c r="G67" i="8"/>
  <c r="G66" i="8"/>
  <c r="G63" i="8"/>
  <c r="G60" i="8"/>
  <c r="G61" i="8"/>
  <c r="G59" i="8"/>
  <c r="G45" i="8"/>
  <c r="H45" i="8" s="1"/>
  <c r="G44" i="8"/>
  <c r="H44" i="8" s="1"/>
  <c r="G41" i="8"/>
  <c r="H41" i="8" s="1"/>
  <c r="G42" i="8"/>
  <c r="H42" i="8" s="1"/>
  <c r="D88" i="8"/>
  <c r="D75" i="8"/>
  <c r="D27" i="8"/>
  <c r="D15" i="8"/>
  <c r="D14" i="8"/>
  <c r="D77" i="8" l="1"/>
  <c r="D90" i="8" s="1"/>
  <c r="G71" i="8"/>
  <c r="G72" i="8"/>
  <c r="G73" i="8"/>
  <c r="G70" i="8"/>
  <c r="G65" i="8"/>
  <c r="G56" i="8"/>
  <c r="G57" i="8"/>
  <c r="G55" i="8"/>
  <c r="G40" i="8"/>
  <c r="H40" i="8" s="1"/>
  <c r="G39" i="8"/>
  <c r="H39" i="8" s="1"/>
  <c r="G33" i="8"/>
  <c r="H33" i="8" s="1"/>
  <c r="E14" i="8"/>
  <c r="E15" i="8"/>
  <c r="E17" i="8"/>
  <c r="H17" i="8" s="1"/>
  <c r="E18" i="8"/>
  <c r="H18" i="8" s="1"/>
  <c r="E19" i="8"/>
  <c r="H19" i="8" s="1"/>
  <c r="E20" i="8"/>
  <c r="H20" i="8" s="1"/>
  <c r="E21" i="8"/>
  <c r="H21" i="8" s="1"/>
  <c r="E22" i="8"/>
  <c r="H22" i="8" s="1"/>
  <c r="E23" i="8"/>
  <c r="H23" i="8" s="1"/>
  <c r="E55" i="8"/>
  <c r="E56" i="8"/>
  <c r="E57" i="8"/>
  <c r="E58" i="8"/>
  <c r="H58" i="8" s="1"/>
  <c r="E59" i="8"/>
  <c r="H59" i="8" s="1"/>
  <c r="E60" i="8"/>
  <c r="H60" i="8" s="1"/>
  <c r="E61" i="8"/>
  <c r="H61" i="8" s="1"/>
  <c r="E62" i="8"/>
  <c r="H62" i="8" s="1"/>
  <c r="E63" i="8"/>
  <c r="H63" i="8" s="1"/>
  <c r="E64" i="8"/>
  <c r="H64" i="8" s="1"/>
  <c r="E65" i="8"/>
  <c r="E66" i="8"/>
  <c r="H66" i="8" s="1"/>
  <c r="E67" i="8"/>
  <c r="H67" i="8" s="1"/>
  <c r="E68" i="8"/>
  <c r="H68" i="8" s="1"/>
  <c r="E69" i="8"/>
  <c r="H69" i="8" s="1"/>
  <c r="E70" i="8"/>
  <c r="E71" i="8"/>
  <c r="E72" i="8"/>
  <c r="E73" i="8"/>
  <c r="E79" i="8"/>
  <c r="H79" i="8" s="1"/>
  <c r="E80" i="8"/>
  <c r="H80" i="8" s="1"/>
  <c r="E81" i="8"/>
  <c r="H81" i="8" s="1"/>
  <c r="E82" i="8"/>
  <c r="H82" i="8" s="1"/>
  <c r="E83" i="8"/>
  <c r="H83" i="8" s="1"/>
  <c r="E84" i="8"/>
  <c r="H84" i="8" s="1"/>
  <c r="E85" i="8"/>
  <c r="E86" i="8"/>
  <c r="H86" i="8" s="1"/>
  <c r="H85" i="8" l="1"/>
  <c r="H56" i="8"/>
  <c r="H72" i="8"/>
  <c r="H65" i="8"/>
  <c r="H71" i="8"/>
  <c r="H57" i="8"/>
  <c r="H73" i="8"/>
  <c r="H55" i="8"/>
  <c r="H70" i="8"/>
  <c r="H52" i="8"/>
  <c r="L93" i="8"/>
  <c r="E88" i="8"/>
  <c r="E75" i="8"/>
  <c r="E27" i="8"/>
  <c r="E77" i="8" l="1"/>
  <c r="E90" i="8" s="1"/>
  <c r="H95" i="8" l="1"/>
  <c r="F15" i="8"/>
  <c r="F29" i="8" l="1"/>
  <c r="H99" i="8" s="1"/>
  <c r="F46" i="8"/>
  <c r="F16" i="8"/>
  <c r="F85" i="8"/>
  <c r="F36" i="8"/>
  <c r="F44" i="8"/>
  <c r="F56" i="8"/>
  <c r="F64" i="8"/>
  <c r="F20" i="8"/>
  <c r="F24" i="8"/>
  <c r="F31" i="8"/>
  <c r="F35" i="8"/>
  <c r="F39" i="8"/>
  <c r="F43" i="8"/>
  <c r="F47" i="8"/>
  <c r="F55" i="8"/>
  <c r="F59" i="8"/>
  <c r="F63" i="8"/>
  <c r="F67" i="8"/>
  <c r="F71" i="8"/>
  <c r="F83" i="8"/>
  <c r="F32" i="8"/>
  <c r="F48" i="8"/>
  <c r="F60" i="8"/>
  <c r="F80" i="8"/>
  <c r="F84" i="8"/>
  <c r="F19" i="8"/>
  <c r="F23" i="8"/>
  <c r="F30" i="8"/>
  <c r="F34" i="8"/>
  <c r="F38" i="8"/>
  <c r="F42" i="8"/>
  <c r="F50" i="8"/>
  <c r="F58" i="8"/>
  <c r="F62" i="8"/>
  <c r="F66" i="8"/>
  <c r="F70" i="8"/>
  <c r="F79" i="8"/>
  <c r="F82" i="8"/>
  <c r="F86" i="8"/>
  <c r="F17" i="8"/>
  <c r="F21" i="8"/>
  <c r="F25" i="8"/>
  <c r="F40" i="8"/>
  <c r="F68" i="8"/>
  <c r="F72" i="8"/>
  <c r="F18" i="8"/>
  <c r="F22" i="8"/>
  <c r="F33" i="8"/>
  <c r="F37" i="8"/>
  <c r="F41" i="8"/>
  <c r="F45" i="8"/>
  <c r="F49" i="8"/>
  <c r="F57" i="8"/>
  <c r="F61" i="8"/>
  <c r="F65" i="8"/>
  <c r="F69" i="8"/>
  <c r="F73" i="8"/>
  <c r="F81" i="8"/>
  <c r="F52" i="8" l="1"/>
  <c r="F88" i="8"/>
  <c r="F75" i="8"/>
  <c r="F27" i="8"/>
  <c r="H100" i="8" l="1"/>
  <c r="H88" i="8"/>
  <c r="H27" i="8"/>
  <c r="H75" i="8"/>
  <c r="F77" i="8"/>
  <c r="F90" i="8" s="1"/>
  <c r="H106" i="8" l="1"/>
  <c r="C32" i="12" s="1"/>
  <c r="F91" i="8"/>
  <c r="H77" i="8"/>
  <c r="H90" i="8" l="1"/>
  <c r="H93" i="8" l="1"/>
  <c r="K94" i="8" l="1"/>
  <c r="H98" i="8"/>
  <c r="H96" i="8"/>
  <c r="C33" i="12" s="1"/>
  <c r="L94" i="8"/>
  <c r="K95" i="8"/>
  <c r="H103" i="8"/>
  <c r="H104" i="8" s="1"/>
  <c r="C28" i="12" s="1"/>
</calcChain>
</file>

<file path=xl/sharedStrings.xml><?xml version="1.0" encoding="utf-8"?>
<sst xmlns="http://schemas.openxmlformats.org/spreadsheetml/2006/main" count="437" uniqueCount="378">
  <si>
    <t>Investitionsaufwendungen</t>
  </si>
  <si>
    <t>9. Instandhaltung</t>
  </si>
  <si>
    <t>9.1</t>
  </si>
  <si>
    <t>Gebäude/gebäude-technische
Anlagen</t>
  </si>
  <si>
    <t>9.2</t>
  </si>
  <si>
    <t>Technische Anlagen</t>
  </si>
  <si>
    <t>9.3</t>
  </si>
  <si>
    <t>Inventar</t>
  </si>
  <si>
    <t>9.4</t>
  </si>
  <si>
    <t>Kraftfahrzeuge</t>
  </si>
  <si>
    <t>9.5</t>
  </si>
  <si>
    <t>Mietobjekte</t>
  </si>
  <si>
    <t>9.6</t>
  </si>
  <si>
    <t>Aufwendungen gemäß 3.4.7 Abs. 3 AVV-SH (z.B. technische Prüfungen)</t>
  </si>
  <si>
    <t>10. Miet- und Leasingkosten</t>
  </si>
  <si>
    <t>10.1</t>
  </si>
  <si>
    <t>Fernsprechanlagen</t>
  </si>
  <si>
    <t>10.2</t>
  </si>
  <si>
    <t>EDV-Anlagen</t>
  </si>
  <si>
    <t>10.3</t>
  </si>
  <si>
    <t>Sonstiges</t>
  </si>
  <si>
    <t>10.4</t>
  </si>
  <si>
    <t xml:space="preserve">Kfz-Leasing </t>
  </si>
  <si>
    <t xml:space="preserve">11. Zinsauf-
wendungen
</t>
  </si>
  <si>
    <t>Zinsen zur Finan-
zierung vereinbarter
Investitionen</t>
  </si>
  <si>
    <t>12. Abschreibung</t>
  </si>
  <si>
    <t>12.1</t>
  </si>
  <si>
    <t>12.2</t>
  </si>
  <si>
    <t>12.3</t>
  </si>
  <si>
    <t>12.4</t>
  </si>
  <si>
    <t>12.5</t>
  </si>
  <si>
    <t>Geringwertige
Wirtschaftsgüter</t>
  </si>
  <si>
    <t>13. Mieten/Pachten</t>
  </si>
  <si>
    <t>13.1</t>
  </si>
  <si>
    <t>Mieten</t>
  </si>
  <si>
    <t>13.2</t>
  </si>
  <si>
    <t>Pachten</t>
  </si>
  <si>
    <t>14. Eigenkapital-
verzinsung</t>
  </si>
  <si>
    <t>5. Bewirtschaf-
tungskosten</t>
  </si>
  <si>
    <t>5.1</t>
  </si>
  <si>
    <t>5.2</t>
  </si>
  <si>
    <t>Wasserver- und
entsorgung</t>
  </si>
  <si>
    <t>5.3</t>
  </si>
  <si>
    <t>Grundstücksabgaben</t>
  </si>
  <si>
    <t>5.4</t>
  </si>
  <si>
    <t>Versicherungsbeiträge</t>
  </si>
  <si>
    <t>5.5</t>
  </si>
  <si>
    <t>Reinigungs-,Putz- und
Verbrauchsmaterial</t>
  </si>
  <si>
    <t>6.1</t>
  </si>
  <si>
    <t>Fremdreinigung</t>
  </si>
  <si>
    <t>6.2</t>
  </si>
  <si>
    <t>Gartenpflege durch
Dritte</t>
  </si>
  <si>
    <t>6.3</t>
  </si>
  <si>
    <t>Catering ohne Lebensmittelaufwand</t>
  </si>
  <si>
    <t>Kalkulationsblatt / Kalkulationsgrundlage</t>
  </si>
  <si>
    <t>Kostenbestandteil</t>
  </si>
  <si>
    <t>Berech-nungstage</t>
  </si>
  <si>
    <t>Euro</t>
  </si>
  <si>
    <t>Tagessatz</t>
  </si>
  <si>
    <t>%</t>
  </si>
  <si>
    <t>Vereinbarte Belegung (Plätze)</t>
  </si>
  <si>
    <t>Auslastung / Berechnungstage</t>
  </si>
  <si>
    <t>1.1</t>
  </si>
  <si>
    <t>Leitung</t>
  </si>
  <si>
    <t>1.2</t>
  </si>
  <si>
    <t>1.3</t>
  </si>
  <si>
    <t>Gruppenübergrei-
fende Dienste</t>
  </si>
  <si>
    <t>1.4</t>
  </si>
  <si>
    <t>Erziehung / Betreuung</t>
  </si>
  <si>
    <t>1.5</t>
  </si>
  <si>
    <t>Pflegedienst</t>
  </si>
  <si>
    <t>1.6</t>
  </si>
  <si>
    <t>Nachtdienste</t>
  </si>
  <si>
    <t>1.7</t>
  </si>
  <si>
    <t xml:space="preserve">Wirtschafts-, Versorgungs- u. techn. Dienste </t>
  </si>
  <si>
    <t>1.8</t>
  </si>
  <si>
    <t>Sonstiges Personal</t>
  </si>
  <si>
    <t>1.9</t>
  </si>
  <si>
    <t>Aus- und Fortbildung</t>
  </si>
  <si>
    <t>1.10</t>
  </si>
  <si>
    <t>Zwischensumme S. 1</t>
  </si>
  <si>
    <t>Sachaufwand</t>
  </si>
  <si>
    <t>3. Med. u. pflege-
rischer Sachbedarf</t>
  </si>
  <si>
    <t>4. Betriebs-verwaltung</t>
  </si>
  <si>
    <t>4.1</t>
  </si>
  <si>
    <t>Geschäftsbedarf</t>
  </si>
  <si>
    <t>4.2</t>
  </si>
  <si>
    <t>Portokosten</t>
  </si>
  <si>
    <t>4.3</t>
  </si>
  <si>
    <t>Fernsprechgebühren</t>
  </si>
  <si>
    <t>4.4</t>
  </si>
  <si>
    <t>Reisekosten</t>
  </si>
  <si>
    <t>4.5</t>
  </si>
  <si>
    <t>Beratungs- und Prüf-ungskosten, Gerichts- und Anwaltsgebühren</t>
  </si>
  <si>
    <t>4.6</t>
  </si>
  <si>
    <t>Beiträge zu Spitzen-verbänden</t>
  </si>
  <si>
    <t>4.7</t>
  </si>
  <si>
    <t>Sachkosten der
Zentralverwaltung</t>
  </si>
  <si>
    <t>4.8</t>
  </si>
  <si>
    <t>7.1</t>
  </si>
  <si>
    <t>Betriebskosten</t>
  </si>
  <si>
    <t>7.2</t>
  </si>
  <si>
    <t>Kfz.-Steuern/
Kfz.-Versicherung</t>
  </si>
  <si>
    <t>7.3</t>
  </si>
  <si>
    <t>Fremdbeförderung</t>
  </si>
  <si>
    <t>8. Betreuung</t>
  </si>
  <si>
    <t>Zwischensumme S. 2</t>
  </si>
  <si>
    <t>Zwischensumme S. 3</t>
  </si>
  <si>
    <t>Summe der
Aufwendungen</t>
  </si>
  <si>
    <t>3. Zuschüsse</t>
  </si>
  <si>
    <t>3.1</t>
  </si>
  <si>
    <t>Zuschüsse für Personalkosten</t>
  </si>
  <si>
    <t>3.2</t>
  </si>
  <si>
    <t>Sonstige Zuschüsse</t>
  </si>
  <si>
    <t>4. Sachkosten von
Gästen und Personal</t>
  </si>
  <si>
    <t>Unterkunft</t>
  </si>
  <si>
    <t>Verpflegung</t>
  </si>
  <si>
    <t>Fernsprechgebühren usw.</t>
  </si>
  <si>
    <t>5. Sonstige Erträge</t>
  </si>
  <si>
    <t>Summe der Einnahmen</t>
  </si>
  <si>
    <t>Bereinigte Aufwendungen</t>
  </si>
  <si>
    <t>Kosten der Unterkunft</t>
  </si>
  <si>
    <t>Obergrenze mit 25% Aufschlag</t>
  </si>
  <si>
    <t>verbleibender Anteil für Regelsatz und Fachleistung</t>
  </si>
  <si>
    <t>Fachleistungsanteil</t>
  </si>
  <si>
    <t>durchschnittl. angemessene tatsächl. Aufwendungen Warmmiete Einpersonenhaushalt</t>
  </si>
  <si>
    <t>1. Erlöse aus Verkauf und Dienstleistung</t>
  </si>
  <si>
    <t>2. Erlöse aus Vermietung und Verpachtung</t>
  </si>
  <si>
    <t>mtl.</t>
  </si>
  <si>
    <t>tgl.</t>
  </si>
  <si>
    <t xml:space="preserve">Fachleistungsanteil </t>
  </si>
  <si>
    <t>die Angemessenheitsgrenze übersteigender Betrag nach § 42a Abs. 6 S. 2 SGB XII, mit dem EGH-Träger gesondert zu vereinbaren</t>
  </si>
  <si>
    <t xml:space="preserve">nachrichtlich enthaltener Investitionsbetrag Fachleistung </t>
  </si>
  <si>
    <t xml:space="preserve">zu berücksichtigende KdU </t>
  </si>
  <si>
    <t>Verwaltung/Zentral-
verwaltung
(ohne Sachkosten)</t>
  </si>
  <si>
    <t>Sonstige Personal-
kosten z.B Berufsgen.</t>
  </si>
  <si>
    <t>Sonstiges
(bitte erläutern)</t>
  </si>
  <si>
    <t>Energie (Strom,Heizung)</t>
  </si>
  <si>
    <t>7. Fuhrpark
(bitte Beiblatt beachten)</t>
  </si>
  <si>
    <t>abzgl. durchschnittliche Mehrbedarfe zum Stichtag 31.12.2018 ²</t>
  </si>
  <si>
    <t>² sofern ermittelbar</t>
  </si>
  <si>
    <t xml:space="preserve"> ³ Sollte der Transferzeitraum 24 Monate überschreiten, reduziert sich der KdU-Zuschlag ab dem 25. Monat auf 7,50 €.</t>
  </si>
  <si>
    <t>¹ gemäß Empfehlung der Länder-Bund-AG Umsetzung BTHG v. 18.10.2018: Regelbedarfsstufe 2  abzgl. Barbetrag und Bekleidung</t>
  </si>
  <si>
    <t>Steigerung Personalkosten</t>
  </si>
  <si>
    <t xml:space="preserve">1. Personal-aufwand       </t>
  </si>
  <si>
    <t>6. Fremd-leistungen</t>
  </si>
  <si>
    <t>KDU</t>
  </si>
  <si>
    <t>Träger</t>
  </si>
  <si>
    <t>Weitere Unterteilung
beim Träger</t>
  </si>
  <si>
    <t>Unterkunftskos-
tenpauschale*</t>
  </si>
  <si>
    <t>Dithmarschen</t>
  </si>
  <si>
    <t>Stadt Heide</t>
  </si>
  <si>
    <t>Stadt Brunsbüttel</t>
  </si>
  <si>
    <t>verbleibendes Kreisgebiet</t>
  </si>
  <si>
    <t>Flensburg</t>
  </si>
  <si>
    <t>Kiel</t>
  </si>
  <si>
    <t>Lauenburg</t>
  </si>
  <si>
    <t>Geesthacht</t>
  </si>
  <si>
    <t>Mölln</t>
  </si>
  <si>
    <t>Lauenburg, Lütau</t>
  </si>
  <si>
    <t>Ratzeburg</t>
  </si>
  <si>
    <t>Schwarzenbeck</t>
  </si>
  <si>
    <t>Wentorf bei Hamburg, Amt Hohe Elbgeest</t>
  </si>
  <si>
    <t>Berkenthin, Breitenfelde, Lauenburgische Seen, Sandesneben-Nusse</t>
  </si>
  <si>
    <t>Büchen, Schwarzenbek-Land</t>
  </si>
  <si>
    <t>Lübeck</t>
  </si>
  <si>
    <t>Neumünster</t>
  </si>
  <si>
    <t>Nordfriesland</t>
  </si>
  <si>
    <t>Nord  (Amt Südtondern, Amt Mittleres Nordfriesland)</t>
  </si>
  <si>
    <t>Süd (Husum, Tönning, Reußenköge, Amt Eiderstedt, Amt Nordsee-Treene, Amt Pellworm, Amt Viöl)</t>
  </si>
  <si>
    <t>Sylt</t>
  </si>
  <si>
    <t>Föhr und Amrum</t>
  </si>
  <si>
    <t>Ostholstein</t>
  </si>
  <si>
    <t>Region Eutin (Eutin, Malente, Bosau, Süsel)</t>
  </si>
  <si>
    <t>Region Bad Schwartau (Bad Schwartau, Stockelsdorf, Ratekau, Scharbeutz, Timmendorfer Strand, Ahrensbök)</t>
  </si>
  <si>
    <t>Region Neustadt i.H. (Neustadt i.H., Grömitz, Dahme, Kellenhusen, Amt Ostholstein-Mitte)</t>
  </si>
  <si>
    <t>Region Oldenburg i.H. (Oldenburg i.H., Fehmarn, Heiligenhafen, Grube, Amt Oldenburg-Land, Amt Lensahn)</t>
  </si>
  <si>
    <t>Pinneberg</t>
  </si>
  <si>
    <t>Region Elmshorn (Barmstedt, Elmshorn, Elmshorn-Land, Groß Nordende, Hörnerkirchen, Moorrege, Neuendeich, Rantzau, Tornesch, Uetersen)</t>
  </si>
  <si>
    <t>Region Pinneberg (Appen, Bönningstedt, Halstenbek, Hasloh, Pinnau, Pinneberg, Quickborn, Rellingen, Schenefeld)</t>
  </si>
  <si>
    <t>Region Wedel (Haselau, Haseldorf, Heist, Hetlingen, Wedel)</t>
  </si>
  <si>
    <t>Plön</t>
  </si>
  <si>
    <t>Nord (Amt Probstei, Amt Schrevenborn, Stadt Schwentinental)</t>
  </si>
  <si>
    <t>West (Amt Bokhorst-Wankendorf, Amt Preetz-Land, Amt Selent/Schlesen, Gemeinde Bönebüttel, Stadt Preetz)</t>
  </si>
  <si>
    <t>Ost (Amt Großer Plöner See, Amt Lütjenburg, Gemeinde Ascheberg, Gemeinde Bösdorf, Stadt Plön)</t>
  </si>
  <si>
    <t>Rendsburg-Eckernförde</t>
  </si>
  <si>
    <t>Stadt Rendsburg, Stadt Büdelsdorf, Amt Eiderkanal, Amt Fockbek, Amt Jevenstedt</t>
  </si>
  <si>
    <t>Gemeinde Altenholz, Gemeinde Kronshagen, Amt Achterwehr, Amt Dänischenhagen, Amt Dänischer Wohld, Amt Flintbek, Amt Molfsee</t>
  </si>
  <si>
    <t>Stadt Eckernförde, Amt Hüttener Berge, Amt Schlei-Ostsee</t>
  </si>
  <si>
    <t>Amt Bordesholm, Amt Nortorfer Land, Gemeinde Wasbek</t>
  </si>
  <si>
    <t>Amt Hohner Harde, Amt Mittelholstein</t>
  </si>
  <si>
    <t>Schleswig-Flensburg</t>
  </si>
  <si>
    <t>Segeberg</t>
  </si>
  <si>
    <t>Stadt Norderstedt</t>
  </si>
  <si>
    <t>Gemeinde Henstedt-Ulzburg</t>
  </si>
  <si>
    <t>Stadt Kaltenkirchen, Stadt Segeberg</t>
  </si>
  <si>
    <t>Steinburg</t>
  </si>
  <si>
    <t>Amt Breitenburg, Amt Itzehoe-Land, Amt Kellinghusen, Amt Krempermarsch, Amt Schenefeld, Amt Wilstermarsch</t>
  </si>
  <si>
    <t>Stadt Itzehoe</t>
  </si>
  <si>
    <t>Amt Horst-Herzhorn, Stadt Glückstadt</t>
  </si>
  <si>
    <t>Stormarn</t>
  </si>
  <si>
    <t>Stadt Bad Oldesloe, Stadt Reinfeld, Amt Itzstedt, Gemeinde/Amt Trittau, Amt Bad Oldesloe-Land, Amt Bargteheide-Land, Amt Nordstormarn</t>
  </si>
  <si>
    <t>Stadt Bargteheide, Stadt Glinde, Stadt Reinbek, Gemeinde Ammersbek, Gemeinde Großhansdorf, Gemeinde Oststeinbek, Amt Siek</t>
  </si>
  <si>
    <t>Stadt Ahrensburg, Gemeinde Barsbüttel</t>
  </si>
  <si>
    <t>* Durchschnittliche angemessene tatsächliche Aufwendungen für die</t>
  </si>
  <si>
    <t>Warmmiete von Einpersonenhaushalten im angegebenen Gebiet</t>
  </si>
  <si>
    <t>Leistungsangebot</t>
  </si>
  <si>
    <t>Tarif</t>
  </si>
  <si>
    <t>Ergebnis Flächenaufteilung (Fachleistung)</t>
  </si>
  <si>
    <t>Ergebnis Flächenaufteilung (KdU)</t>
  </si>
  <si>
    <t>Platzzahl lt. Transfer 2021</t>
  </si>
  <si>
    <t>Auslastungsquote lt- Transfer 2021</t>
  </si>
  <si>
    <t>Kostenarten lt. Anlage 6 (zu §14 Abs. 5)</t>
  </si>
  <si>
    <t>Steigerung Sachkosten lt. Anlage 6 zu § 14 Abs. 5</t>
  </si>
  <si>
    <t>Flächenbestandteile</t>
  </si>
  <si>
    <t>Anmerkungen</t>
  </si>
  <si>
    <t>Bewohnerbad/Dusche</t>
  </si>
  <si>
    <t>individuell zugeordnete Bäder</t>
  </si>
  <si>
    <t>Barrierefreies Bad mit Badewanne</t>
  </si>
  <si>
    <t>Gemeinschaftsbad</t>
  </si>
  <si>
    <t>Bewohnerraum mit integriertem Sanitärbereich</t>
  </si>
  <si>
    <t>Bewohnerzimmer Einzelzimmer</t>
  </si>
  <si>
    <t>Bewohnerzimmer Doppelzimmer</t>
  </si>
  <si>
    <t>50/50</t>
  </si>
  <si>
    <t>Bewohnerzimmer Mehrbettzimmer &gt;2</t>
  </si>
  <si>
    <t>Rollstuhlabstellplatz</t>
  </si>
  <si>
    <t>Abstellraum/Putzmittelraum</t>
  </si>
  <si>
    <t>Gemeinschaftsraum</t>
  </si>
  <si>
    <t>Essräume</t>
  </si>
  <si>
    <t>Gruppenküche/Wohnküche</t>
  </si>
  <si>
    <t>Zentralküche/Gemeinschaftsküche</t>
  </si>
  <si>
    <t>Großküche und Speisesaal</t>
  </si>
  <si>
    <t>Cafeteria zentral</t>
  </si>
  <si>
    <t>Therapieküche</t>
  </si>
  <si>
    <t>Therapieräume</t>
  </si>
  <si>
    <t>Timeout-Raum</t>
  </si>
  <si>
    <t>Snoezelenraum</t>
  </si>
  <si>
    <t>Funktionsräume</t>
  </si>
  <si>
    <t>z.B. Rückzugszimmer</t>
  </si>
  <si>
    <t>Therapiebad</t>
  </si>
  <si>
    <t>Gemeinschaftsbad/Pflegebad mit besonderer Ausstattung</t>
  </si>
  <si>
    <t>Sporträume</t>
  </si>
  <si>
    <t>Therapeutisches Schwimmbad</t>
  </si>
  <si>
    <t>Weitere Therapieflächen</t>
  </si>
  <si>
    <t>Fläche für therapeutisches Reiten</t>
  </si>
  <si>
    <t>Trägerspezifische Nutzung; Fläche ggf. auch von anderen Nutzern in anderen Einrichtungen der besonderen Wohnform genutzt</t>
  </si>
  <si>
    <t>Raum für Versammlungen und Andachten, Trauerzimmer</t>
  </si>
  <si>
    <t>Veranstaltungs- und Multifunktionsräume</t>
  </si>
  <si>
    <t>Hobbyraum</t>
  </si>
  <si>
    <t>Einrichtungsleitung/Verwaltung</t>
  </si>
  <si>
    <t>Dienstzimmer/Büro</t>
  </si>
  <si>
    <t>Umkleide Personal/Garderobe</t>
  </si>
  <si>
    <t>Besucher WC</t>
  </si>
  <si>
    <t>(Nacht-)Bereitschaftszimmer / Nachtwachenzimmer</t>
  </si>
  <si>
    <t>Hausmeisterraum/Werkstatt</t>
  </si>
  <si>
    <t>Waschküchen (nicht frei zugänglich)</t>
  </si>
  <si>
    <t>Waschküchen, die nicht frei zugänglich sind, sind der Fachleistungsfläche zuzuordnen</t>
  </si>
  <si>
    <t>Hauswirtschaftsraum</t>
  </si>
  <si>
    <t>Vorratsraum</t>
  </si>
  <si>
    <t>Rettungswege</t>
  </si>
  <si>
    <t>Rettungswege und Treppen innerhalb des Gebäudes werden bei der Flächenzuordnung berücksichtigt und der Fläche zugeordnet, wo sie angebracht sind. Außentreppen werden nicht als Fläche berücksichtigt und werden nur als Kosten erfasst.</t>
  </si>
  <si>
    <t>Elektro-Raum</t>
  </si>
  <si>
    <t>Haustechnikräume, wie z.B. ELT/HLS-Räume/Aufzüge, Heizungsräume sind regelmäßig Mischflächen.</t>
  </si>
  <si>
    <t>HLS-Technikraum (Anschlüsse Heizung, Lüftung Sanitär)</t>
  </si>
  <si>
    <t>Heizungsräume</t>
  </si>
  <si>
    <t>Schema zu der Gebäudeflächenzuordnung (Wohnfläche/Fachleistungsfläche/Mischfläche in besonderen Wohnformen)</t>
  </si>
  <si>
    <t>Wohnfläche KdU</t>
  </si>
  <si>
    <t>Fachleistungsfläche (Differenzierung nach § 78 / 81 SGB IX möglich)</t>
  </si>
  <si>
    <t xml:space="preserve">Mischfläche </t>
  </si>
  <si>
    <t>Auteilung nach der individuellen Wohnfläche</t>
  </si>
  <si>
    <t>Rollstuhlabstellplatz ist konkret zuzuordnen und ist regelmäßig im Wohnen vorzufinden; kann ggfs. auch im Fachflächenbereich vorkommen (wie z.b. Rollstuhl Lager). Rollstuhlfahrer im ABW benötigt ebenfalls einen Rollstuhlabstellplatz.</t>
  </si>
  <si>
    <t>Balkone, Terrassen und Wintergärten sind flächenmäßig den Räumlichkeiten zuzuordnen bei denen sie angebracht sind. Hinsichtlich der zu berücksichtigenden Fläche ist die Wohnflächenverordnung zu beachten. Wenn zwei separate Zugänge vorhanden sind, werden sie der Mischfläche zugeordnet.</t>
  </si>
  <si>
    <t>Abstell- und Putzmittelräume sind den jeweiligen Hauptflächen zuzuordnen. Sie können in sinnvolle Abschnitte aufgeteilt werden, wenn diese nur für einen Bereich genutzt werden</t>
  </si>
  <si>
    <t>Flur/Treppenhaus/Windfang/Aufzug</t>
  </si>
  <si>
    <t>Flure/Treppenhäuser/Windfänge/Aufzüge sind zunächst - soweit möglich - eindeutig zuzuordnen. Sie können in sinnvolle Abschnitte aufgteilt werden, wenn diese nur für einen Bereich genutzt werden. Flure/Treppenhäuser/Windfänge/Aufzüge, die als Zugang für beide Bereiche genutzt werden, sind Mischflächen.</t>
  </si>
  <si>
    <t>entspricht Wohnzimmer -&gt; KdU. Gemeinschaftsräume im Sinne von Multifunktions-/Mehrzweckräumen, welche tagsüber der Therapie dienen und dann nicht frei zugänglich sind, aber außerhalb der Therapiezeiten offen für Bewohner sind, werden der Mischfläche zugeordnet.</t>
  </si>
  <si>
    <r>
      <t>Balkon</t>
    </r>
    <r>
      <rPr>
        <b/>
        <vertAlign val="superscript"/>
        <sz val="11"/>
        <color theme="1"/>
        <rFont val="Calibri"/>
        <family val="2"/>
        <scheme val="minor"/>
      </rPr>
      <t>1</t>
    </r>
  </si>
  <si>
    <r>
      <t>Terrasse</t>
    </r>
    <r>
      <rPr>
        <b/>
        <vertAlign val="superscript"/>
        <sz val="11"/>
        <color theme="1"/>
        <rFont val="Calibri"/>
        <family val="2"/>
        <scheme val="minor"/>
      </rPr>
      <t>1</t>
    </r>
  </si>
  <si>
    <r>
      <t>Wintergarten</t>
    </r>
    <r>
      <rPr>
        <b/>
        <vertAlign val="superscript"/>
        <sz val="11"/>
        <color theme="1"/>
        <rFont val="Calibri"/>
        <family val="2"/>
        <scheme val="minor"/>
      </rPr>
      <t>1</t>
    </r>
  </si>
  <si>
    <t>Beschluss der VK vom 21.06.2021 mit Korrektur der Anlage 1</t>
  </si>
  <si>
    <t>Aufenthaltsraum MitarbeiterInnen</t>
  </si>
  <si>
    <t>MitarbeiterInnen WC/Dusche</t>
  </si>
  <si>
    <t>Nicht namentlich aufgeführte Räume sind individuell abzustimmen</t>
  </si>
  <si>
    <t>ähnlich wie Küche und Esszimmer einer normalen Wohnung, Mischfläche, wenn die Nutzung für ein tagesstrukturierendes Angebot erfolgt</t>
  </si>
  <si>
    <t>Mischfläche, wenn die Nutzung für ein tagesstrukturierendes Angebot erfolgt</t>
  </si>
  <si>
    <t>Individuelle Abstimmung erforderlich, kein geeigneter  Standard</t>
  </si>
  <si>
    <t>Großküchen und Speisesäle - jedenfalls solche, die nicht frei zugänglich</t>
  </si>
  <si>
    <t>Zentral Cafeteria ist zu behandeln wie Großküchen und Speisesäle und regelmäßig Fachleistungsfläche, wenn Geschäftsbetrieb nicht anrechenbar</t>
  </si>
  <si>
    <t>Hauswirtschaftsräume sind den jeweiligen Hauptflächen zuzuordnen, d.h. z.B. Küchen, Hobbyräume, Räume für Personal Hauswirtschaftsräume für das gesamte Haus sind Mischflächen</t>
  </si>
  <si>
    <t>Vorratsräume sind den jeweiligen Hauptflächen zuzuordnen, d.h. z.B. Küchen, Hobbyräume, Räume für Personal Hauswirtschaftsräume für das gesamte Haus sind Mischflächen</t>
  </si>
  <si>
    <t>Die einzelnen Gebäude eines Leistungsangebotes können zusammengefasst werden.</t>
  </si>
  <si>
    <t>Verhältnis (ohne Mischflächen)</t>
  </si>
  <si>
    <t>Verhältnis (mit Mischflächenaufteilung)</t>
  </si>
  <si>
    <t>Summe (ohne Mischflächen)</t>
  </si>
  <si>
    <t>Verhältnis (mit Mischflächenaufteilung) in % für Berechnung Transformation</t>
  </si>
  <si>
    <t>individuell</t>
  </si>
  <si>
    <t>Pauschal</t>
  </si>
  <si>
    <t>x</t>
  </si>
  <si>
    <t xml:space="preserve">Bereinigte Aufwendungen </t>
  </si>
  <si>
    <t>Flächen Berechnung</t>
  </si>
  <si>
    <t>Flächenverteilung bei maximaler Aufteilung für die KDU</t>
  </si>
  <si>
    <t>Probe</t>
  </si>
  <si>
    <t>Korrektur zum VK-Beschluss vom 31.06.2021</t>
  </si>
  <si>
    <t xml:space="preserve"> </t>
  </si>
  <si>
    <t xml:space="preserve">zählt die Fläche eines Balkons nur zu 25 Prozent zur Wohnfläche – zum Beispiel erhöht er die Gesamtwohnfläche um einen Quadratmeter, wenn er vier Quadratmeter groß ist. Bei besonders </t>
  </si>
  <si>
    <t xml:space="preserve">hochwertigen Balkonen oder Terrassen, zum Beispiel einem Südbalkon mit bester Aussicht, können Vermieter auch mehr anrechnen – bis zu 50 Prozent der Fläche. Bei älteren Mietverträgen ist </t>
  </si>
  <si>
    <t>grundsätzlich eine Anrechnung von bis zu 50 Prozent möglich</t>
  </si>
  <si>
    <r>
      <rPr>
        <vertAlign val="superscript"/>
        <sz val="11"/>
        <color theme="1"/>
        <rFont val="Calibri"/>
        <family val="2"/>
        <scheme val="minor"/>
      </rPr>
      <t xml:space="preserve">1 </t>
    </r>
    <r>
      <rPr>
        <sz val="11"/>
        <color theme="1"/>
        <rFont val="Calibri"/>
        <family val="2"/>
        <scheme val="minor"/>
      </rPr>
      <t xml:space="preserve">Die Wohnflächenverordnung sieht vor, dass Balkone, Loggien, Terrassen und Dachgärten zu 25 Prozent und höchstens zu 50 Prozent angerechnet werden (§4 WoFlV). Das bedeutet: In der Regel </t>
    </r>
  </si>
  <si>
    <t>Daten aus Transfer 2021 (Eingabe)</t>
  </si>
  <si>
    <t>sind Eingabefelder!</t>
  </si>
  <si>
    <t>Drop Down Menue</t>
  </si>
  <si>
    <t>Angbotsjahr:</t>
  </si>
  <si>
    <t>Az.:</t>
  </si>
  <si>
    <t>Name:</t>
  </si>
  <si>
    <t>Straße:</t>
  </si>
  <si>
    <t>PLZ / Ort:</t>
  </si>
  <si>
    <t xml:space="preserve">Telefon / Fax </t>
  </si>
  <si>
    <t>Email - Adresse</t>
  </si>
  <si>
    <t>Rechtsform (z.B. gGmbH, e.V.)</t>
  </si>
  <si>
    <t>Einrichtung:</t>
  </si>
  <si>
    <t>Telefon / Fax</t>
  </si>
  <si>
    <t>Landkreis / kreisfreie Stadt:</t>
  </si>
  <si>
    <t>Standorte, ggf. Anlage beifügen</t>
  </si>
  <si>
    <t>Beschreibung des Leistungsangebotes</t>
  </si>
  <si>
    <t>Tagessätze mit Auslastungsbezug</t>
  </si>
  <si>
    <t>Platzzahl gem. Leistungsvereinbarung</t>
  </si>
  <si>
    <t>vom:</t>
  </si>
  <si>
    <t xml:space="preserve">(wenn abweichend)
Anzahl der Plätze </t>
  </si>
  <si>
    <t>Plätze Ist (Wenn Eintrag erfolgt die Übernahme in das Kalkulationsblatt)</t>
  </si>
  <si>
    <t>Auslastung</t>
  </si>
  <si>
    <t>Vorgeschlagener Verein-
barungszeitraum (von..bis):</t>
  </si>
  <si>
    <t>Letzte Vergütungsvereinbarung:</t>
  </si>
  <si>
    <t>NEU</t>
  </si>
  <si>
    <t>bisher</t>
  </si>
  <si>
    <t>Differenz in %</t>
  </si>
  <si>
    <t>davon IB-Betrag</t>
  </si>
  <si>
    <t xml:space="preserve">PaL Zeitkorridor I </t>
  </si>
  <si>
    <t xml:space="preserve">PaL Zeitkorridor II </t>
  </si>
  <si>
    <t>PaL Zeitkorridor III</t>
  </si>
  <si>
    <t xml:space="preserve">PaL Zeitkorridor IV </t>
  </si>
  <si>
    <t>Der Unterzeichner versichert mit seiner Unterschrift, dass keine Änderungen an hinterlegten Formeln oder anderen fest hinterlegten und geschützten Angaben, ohne ausdrücklichen Hinweis und entsprechende Kennzeichnung und Erläuterung, vorgenommen wurden.</t>
  </si>
  <si>
    <t>Für den Einrichtungsträger:</t>
  </si>
  <si>
    <t>Ort, Datum</t>
  </si>
  <si>
    <t>Unterschrift / Stempel</t>
  </si>
  <si>
    <r>
      <t>Gemeinschaftliches Wohnen (</t>
    </r>
    <r>
      <rPr>
        <b/>
        <sz val="10"/>
        <color theme="1"/>
        <rFont val="Arial"/>
        <family val="2"/>
      </rPr>
      <t xml:space="preserve">mit/ohne) </t>
    </r>
    <r>
      <rPr>
        <b/>
        <sz val="10"/>
        <rFont val="Arial"/>
        <family val="2"/>
      </rPr>
      <t xml:space="preserve">Tagesstruktur   
</t>
    </r>
  </si>
  <si>
    <t>Transformationsangebot zur Vereinbarung einer Vergütung nach § 125 ff. SGB IX</t>
  </si>
  <si>
    <r>
      <t xml:space="preserve">KDU &gt; 125% (=FL) Gebäude </t>
    </r>
    <r>
      <rPr>
        <b/>
        <sz val="8"/>
        <rFont val="Arial"/>
        <family val="2"/>
      </rPr>
      <t>Zusammengefasst</t>
    </r>
  </si>
  <si>
    <t xml:space="preserve">Zuschlag Tagesstruktur </t>
  </si>
  <si>
    <t>Zuschlag Bes. Betreuungsbed.</t>
  </si>
  <si>
    <t>Zuschlag Bes. Betreuungsbed. Tagesstruktur</t>
  </si>
  <si>
    <t>Zuschlag Binnendifferenzierung</t>
  </si>
  <si>
    <t>Zuschlag Seniorenbetreuung. od. Zusatzpers.</t>
  </si>
  <si>
    <t>Zuschlag Sonstiger Betrag</t>
  </si>
  <si>
    <t>Zuschläge:</t>
  </si>
  <si>
    <t>Abschläge:</t>
  </si>
  <si>
    <t>Kürzungsregelgung (ehem. xx h von der MP)</t>
  </si>
  <si>
    <t>hier Werte aus Transfer 2021 eintragen</t>
  </si>
  <si>
    <t>Neu (mit PK-Steigerung)</t>
  </si>
  <si>
    <t>RBS 2</t>
  </si>
  <si>
    <t>Bekleidungsgeld</t>
  </si>
  <si>
    <t xml:space="preserve">Optional kann der Verteilungsschlüssel auch direkt ohne Verwendung des Sheets "Flächenverteilung" eingetragen werden.
Bei direktem Eintrag oder direkter Erfassung der Werte für die Transformation (individuell), bitte Blatt entsperren. (Passwort=leer)
</t>
  </si>
  <si>
    <t xml:space="preserve">rot= Veränderungen in der Verteilung  KdU und Fachleistung 
zum Transfer 2020/2021. </t>
  </si>
  <si>
    <t>Transformation 2022</t>
  </si>
  <si>
    <t xml:space="preserve">2. Lebensmittel </t>
  </si>
  <si>
    <t xml:space="preserve">abzgl. Anteil Regelsatz - ohne Barbetrag u. ohne Bekleidungsgeld </t>
  </si>
  <si>
    <t>Barbetrag 2022 (27% RBS 1)</t>
  </si>
  <si>
    <t>Bekleidungsgeld (8% RBS 3)</t>
  </si>
  <si>
    <t>vorher nur Fachleistung</t>
  </si>
  <si>
    <t>neu in Anrechnung</t>
  </si>
  <si>
    <t>wieder 100% Fachleistung</t>
  </si>
  <si>
    <t>Betrag Kalkulation 2021 (optional)</t>
  </si>
  <si>
    <t>Vergleich 2022</t>
  </si>
  <si>
    <t>in Prozent</t>
  </si>
  <si>
    <t>Prüfung -- nur LM über Regelsatz</t>
  </si>
  <si>
    <t>Abzug RBS (inklusive Lebensmittel)</t>
  </si>
  <si>
    <t>zzgl. Lebensmittel</t>
  </si>
  <si>
    <t>Verrechnung mit Zeile 100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</si>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</sst>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_-;\-* #,##0.00_-;_-* &quot;-&quot;??_-;_-@_-"/>
    <numFmt numFmtId="165" formatCode="_-* #,##0.00\ &quot;DM&quot;_-;\-* #,##0.00\ &quot;DM&quot;_-;_-* &quot;-&quot;??\ &quot;DM&quot;_-;_-@_-"/>
    <numFmt numFmtId="166" formatCode="_(* #,##0.00_);_(* \(#,##0.00\);_(* &quot;-&quot;??_);_(@_)"/>
    <numFmt numFmtId="167" formatCode="0\ &quot;m²&quot;"/>
    <numFmt numFmtId="168" formatCode="#,##0.00\ &quot;€&quot;"/>
    <numFmt numFmtId="169" formatCode="&quot;vom: &quot;dd/mm/yyyy"/>
    <numFmt numFmtId="170" formatCode="&quot;bis: &quot;dd/mm/yyyy"/>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Arial"/>
      <family val="2"/>
    </font>
    <font>
      <b/>
      <i/>
      <sz val="10"/>
      <name val="Arial"/>
      <family val="2"/>
    </font>
    <font>
      <b/>
      <i/>
      <sz val="10"/>
      <color rgb="FFFF0000"/>
      <name val="Arial"/>
      <family val="2"/>
    </font>
    <font>
      <sz val="10"/>
      <color theme="1"/>
      <name val="Arial"/>
      <family val="2"/>
    </font>
    <font>
      <sz val="10"/>
      <color rgb="FFFF0000"/>
      <name val="Arial"/>
      <family val="2"/>
    </font>
    <font>
      <b/>
      <sz val="10"/>
      <color theme="1"/>
      <name val="Arial"/>
      <family val="2"/>
    </font>
    <font>
      <sz val="9"/>
      <color rgb="FFFF0000"/>
      <name val="Segoe UI"/>
      <family val="2"/>
      <charset val="1"/>
    </font>
    <font>
      <i/>
      <sz val="9"/>
      <color theme="1"/>
      <name val="Segoe UI"/>
      <family val="2"/>
    </font>
    <font>
      <sz val="9"/>
      <color theme="1"/>
      <name val="Segoe UI"/>
      <family val="2"/>
    </font>
    <font>
      <i/>
      <sz val="9"/>
      <name val="Segoe UI"/>
      <family val="2"/>
    </font>
    <font>
      <sz val="9"/>
      <name val="Segoe UI"/>
      <family val="2"/>
      <charset val="1"/>
    </font>
    <font>
      <i/>
      <sz val="9"/>
      <name val="Segoe UI"/>
      <family val="2"/>
      <charset val="1"/>
    </font>
    <font>
      <b/>
      <u/>
      <sz val="14"/>
      <color theme="1"/>
      <name val="Arial"/>
      <family val="2"/>
    </font>
    <font>
      <b/>
      <vertAlign val="superscript"/>
      <sz val="11"/>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1"/>
      <name val="Arial"/>
      <family val="2"/>
    </font>
    <font>
      <b/>
      <strike/>
      <sz val="10"/>
      <color theme="1"/>
      <name val="Arial"/>
      <family val="2"/>
    </font>
    <font>
      <b/>
      <sz val="12"/>
      <color theme="1"/>
      <name val="Arial"/>
      <family val="2"/>
    </font>
    <font>
      <b/>
      <i/>
      <sz val="10"/>
      <color theme="1"/>
      <name val="Arial"/>
      <family val="2"/>
    </font>
    <font>
      <sz val="14"/>
      <color theme="1"/>
      <name val="Calibri"/>
      <family val="2"/>
      <scheme val="minor"/>
    </font>
    <font>
      <sz val="14"/>
      <color rgb="FFFF0000"/>
      <name val="Calibri"/>
      <family val="2"/>
      <scheme val="minor"/>
    </font>
    <font>
      <vertAlign val="superscript"/>
      <sz val="11"/>
      <color theme="1"/>
      <name val="Calibri"/>
      <family val="2"/>
      <scheme val="minor"/>
    </font>
    <font>
      <b/>
      <strike/>
      <sz val="10"/>
      <color theme="9" tint="0.39994506668294322"/>
      <name val="Arial"/>
      <family val="2"/>
    </font>
    <font>
      <sz val="10"/>
      <color theme="9" tint="0.39994506668294322"/>
      <name val="Arial"/>
      <family val="2"/>
    </font>
    <font>
      <b/>
      <sz val="14"/>
      <color theme="1"/>
      <name val="Arial"/>
      <family val="2"/>
    </font>
    <font>
      <b/>
      <sz val="8"/>
      <color theme="1"/>
      <name val="Arial"/>
      <family val="2"/>
    </font>
    <font>
      <b/>
      <sz val="12"/>
      <name val="Arial"/>
      <family val="2"/>
    </font>
    <font>
      <b/>
      <sz val="11"/>
      <name val="Arial"/>
      <family val="2"/>
    </font>
    <font>
      <b/>
      <sz val="9"/>
      <name val="Arial"/>
      <family val="2"/>
    </font>
    <font>
      <u/>
      <sz val="10"/>
      <color indexed="12"/>
      <name val="Arial"/>
      <family val="2"/>
    </font>
    <font>
      <sz val="9"/>
      <name val="Arial"/>
      <family val="2"/>
    </font>
    <font>
      <sz val="11"/>
      <color rgb="FFFF0000"/>
      <name val="Arial"/>
      <family val="2"/>
    </font>
    <font>
      <b/>
      <sz val="8"/>
      <name val="Arial"/>
      <family val="2"/>
    </font>
    <font>
      <sz val="10"/>
      <color indexed="9"/>
      <name val="Arial"/>
      <family val="2"/>
    </font>
    <font>
      <sz val="10"/>
      <color theme="0"/>
      <name val="Arial"/>
      <family val="2"/>
    </font>
    <font>
      <b/>
      <sz val="10"/>
      <color rgb="FFFF000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lightTrellis">
        <bgColor theme="0"/>
      </patternFill>
    </fill>
    <fill>
      <patternFill patternType="solid">
        <fgColor indexed="47"/>
        <bgColor indexed="64"/>
      </patternFill>
    </fill>
    <fill>
      <patternFill patternType="mediumGray"/>
    </fill>
    <fill>
      <patternFill patternType="solid">
        <fgColor indexed="4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79998168889431442"/>
        <bgColor theme="3" tint="0.79995117038483843"/>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theme="1"/>
      </top>
      <bottom/>
      <diagonal/>
    </border>
    <border>
      <left style="thin">
        <color indexed="64"/>
      </left>
      <right style="thin">
        <color theme="1"/>
      </right>
      <top style="thin">
        <color indexed="64"/>
      </top>
      <bottom style="thin">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theme="1"/>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Border="0"/>
    <xf numFmtId="0" fontId="1" fillId="8" borderId="8" applyNumberFormat="0" applyFont="0" applyAlignment="0" applyProtection="0"/>
    <xf numFmtId="9" fontId="20" fillId="0" borderId="0" applyFont="0" applyFill="0" applyBorder="0" applyAlignment="0" applyProtection="0"/>
    <xf numFmtId="0" fontId="1" fillId="0" borderId="0"/>
    <xf numFmtId="0" fontId="20" fillId="0" borderId="0"/>
    <xf numFmtId="165" fontId="20" fillId="0" borderId="0" applyFont="0" applyFill="0" applyBorder="0" applyAlignment="0" applyProtection="0"/>
    <xf numFmtId="9" fontId="1" fillId="0" borderId="0" applyFont="0" applyFill="0" applyBorder="0" applyAlignment="0" applyProtection="0"/>
    <xf numFmtId="0" fontId="20" fillId="0" borderId="0" applyBorder="0"/>
    <xf numFmtId="166" fontId="2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51" fillId="0" borderId="0" applyNumberFormat="0" applyFill="0" applyBorder="0" applyAlignment="0" applyProtection="0">
      <alignment vertical="top"/>
      <protection locked="0"/>
    </xf>
  </cellStyleXfs>
  <cellXfs count="430">
    <xf numFmtId="0" fontId="0" fillId="0" borderId="0" xfId="0"/>
    <xf numFmtId="4" fontId="19" fillId="0" borderId="10" xfId="45" applyNumberFormat="1" applyFont="1" applyFill="1" applyBorder="1" applyAlignment="1" applyProtection="1">
      <alignment vertical="center"/>
    </xf>
    <xf numFmtId="49" fontId="20" fillId="0" borderId="18" xfId="45" applyNumberFormat="1" applyFont="1" applyFill="1" applyBorder="1" applyAlignment="1" applyProtection="1">
      <alignment vertical="center"/>
    </xf>
    <xf numFmtId="0" fontId="20" fillId="0" borderId="17" xfId="45" applyFont="1" applyFill="1" applyBorder="1" applyAlignment="1" applyProtection="1">
      <alignment vertical="center" wrapText="1"/>
    </xf>
    <xf numFmtId="0" fontId="19" fillId="0" borderId="20" xfId="45" applyFont="1" applyFill="1" applyBorder="1" applyAlignment="1" applyProtection="1">
      <alignment vertical="center"/>
    </xf>
    <xf numFmtId="0" fontId="19" fillId="0" borderId="22" xfId="45" applyFont="1" applyFill="1" applyBorder="1" applyAlignment="1" applyProtection="1">
      <alignment vertical="center"/>
    </xf>
    <xf numFmtId="0" fontId="20" fillId="0" borderId="17" xfId="45" applyFont="1" applyFill="1" applyBorder="1" applyAlignment="1" applyProtection="1">
      <alignment vertical="center"/>
    </xf>
    <xf numFmtId="2" fontId="20" fillId="0" borderId="10" xfId="45" applyNumberFormat="1" applyFont="1" applyFill="1" applyBorder="1" applyAlignment="1" applyProtection="1">
      <alignment vertical="center"/>
    </xf>
    <xf numFmtId="4" fontId="20" fillId="0" borderId="10" xfId="45" applyNumberFormat="1" applyFont="1" applyFill="1" applyBorder="1" applyAlignment="1" applyProtection="1">
      <alignment vertical="center"/>
    </xf>
    <xf numFmtId="0" fontId="19" fillId="0" borderId="23" xfId="45" applyFont="1" applyFill="1" applyBorder="1" applyAlignment="1" applyProtection="1">
      <alignment vertical="center"/>
    </xf>
    <xf numFmtId="9" fontId="20" fillId="0" borderId="10" xfId="45" applyNumberFormat="1" applyFont="1" applyFill="1" applyBorder="1" applyAlignment="1" applyProtection="1">
      <alignment vertical="center"/>
    </xf>
    <xf numFmtId="49" fontId="19" fillId="0" borderId="18" xfId="45" applyNumberFormat="1" applyFont="1" applyFill="1" applyBorder="1" applyAlignment="1" applyProtection="1">
      <alignment vertical="center"/>
    </xf>
    <xf numFmtId="0" fontId="19" fillId="0" borderId="17" xfId="45" applyFont="1" applyFill="1" applyBorder="1" applyAlignment="1" applyProtection="1">
      <alignment vertical="center"/>
    </xf>
    <xf numFmtId="2" fontId="19" fillId="0" borderId="10" xfId="45" applyNumberFormat="1" applyFont="1" applyFill="1" applyBorder="1" applyAlignment="1" applyProtection="1">
      <alignment vertical="center"/>
    </xf>
    <xf numFmtId="0" fontId="19" fillId="0" borderId="10" xfId="45" applyFont="1" applyFill="1" applyBorder="1" applyAlignment="1" applyProtection="1">
      <alignment vertical="center"/>
    </xf>
    <xf numFmtId="9" fontId="19" fillId="0" borderId="10" xfId="45" applyNumberFormat="1" applyFont="1" applyFill="1" applyBorder="1" applyAlignment="1" applyProtection="1">
      <alignment vertical="center"/>
    </xf>
    <xf numFmtId="9" fontId="20" fillId="0" borderId="16" xfId="45" applyNumberFormat="1" applyFont="1" applyFill="1" applyBorder="1" applyAlignment="1" applyProtection="1">
      <alignment vertical="center"/>
    </xf>
    <xf numFmtId="0" fontId="20" fillId="0" borderId="10" xfId="45" applyFont="1" applyFill="1" applyBorder="1" applyAlignment="1" applyProtection="1">
      <alignment vertical="center"/>
    </xf>
    <xf numFmtId="0" fontId="20" fillId="0" borderId="0" xfId="45" applyFont="1" applyFill="1" applyBorder="1" applyAlignment="1" applyProtection="1">
      <alignment vertical="center"/>
    </xf>
    <xf numFmtId="0" fontId="20" fillId="0" borderId="15" xfId="45" applyFont="1" applyFill="1" applyBorder="1" applyAlignment="1" applyProtection="1">
      <alignment vertical="center"/>
    </xf>
    <xf numFmtId="0" fontId="20" fillId="0" borderId="16" xfId="45" applyFont="1" applyFill="1" applyBorder="1" applyAlignment="1" applyProtection="1">
      <alignment vertical="center"/>
    </xf>
    <xf numFmtId="0" fontId="20" fillId="0" borderId="23" xfId="45" applyFont="1" applyFill="1" applyBorder="1" applyAlignment="1" applyProtection="1">
      <alignment vertical="center"/>
    </xf>
    <xf numFmtId="0" fontId="20" fillId="0" borderId="23" xfId="45" applyFont="1" applyFill="1" applyBorder="1" applyAlignment="1" applyProtection="1">
      <alignment vertical="center" wrapText="1"/>
    </xf>
    <xf numFmtId="0" fontId="23" fillId="0" borderId="0" xfId="0" applyFont="1" applyAlignment="1">
      <alignment vertical="center"/>
    </xf>
    <xf numFmtId="0" fontId="23" fillId="0" borderId="0" xfId="0" applyFont="1" applyFill="1" applyAlignment="1">
      <alignment vertical="center"/>
    </xf>
    <xf numFmtId="0" fontId="20" fillId="0" borderId="12" xfId="45" applyFont="1" applyFill="1" applyBorder="1" applyAlignment="1" applyProtection="1">
      <alignment vertical="center"/>
    </xf>
    <xf numFmtId="0" fontId="20" fillId="0" borderId="13" xfId="45" applyFont="1" applyFill="1" applyBorder="1" applyAlignment="1" applyProtection="1">
      <alignment vertical="center"/>
    </xf>
    <xf numFmtId="0" fontId="23" fillId="0" borderId="10" xfId="0" applyFont="1" applyBorder="1" applyAlignment="1">
      <alignment vertical="center"/>
    </xf>
    <xf numFmtId="49" fontId="20" fillId="0" borderId="0" xfId="45" applyNumberFormat="1" applyFont="1" applyFill="1" applyAlignment="1" applyProtection="1">
      <alignment vertical="center"/>
    </xf>
    <xf numFmtId="0" fontId="20" fillId="0" borderId="0" xfId="48" applyFont="1" applyAlignment="1">
      <alignment vertical="center"/>
    </xf>
    <xf numFmtId="0" fontId="20" fillId="0" borderId="0" xfId="45" applyFont="1" applyFill="1" applyAlignment="1" applyProtection="1">
      <alignment vertical="center"/>
    </xf>
    <xf numFmtId="0" fontId="24" fillId="0" borderId="0" xfId="0" applyFont="1" applyAlignment="1">
      <alignment vertical="center"/>
    </xf>
    <xf numFmtId="49" fontId="20" fillId="0" borderId="0" xfId="45" applyNumberFormat="1" applyFont="1" applyFill="1" applyBorder="1" applyAlignment="1" applyProtection="1">
      <alignment vertical="center"/>
    </xf>
    <xf numFmtId="0" fontId="20" fillId="0" borderId="11" xfId="45" applyFont="1" applyFill="1" applyBorder="1" applyAlignment="1" applyProtection="1">
      <alignment vertical="center" wrapText="1"/>
    </xf>
    <xf numFmtId="0" fontId="20" fillId="0" borderId="20" xfId="48" applyFont="1" applyBorder="1" applyAlignment="1" applyProtection="1">
      <alignment vertical="center" wrapText="1"/>
    </xf>
    <xf numFmtId="0" fontId="20" fillId="0" borderId="22" xfId="48" applyFont="1" applyBorder="1" applyAlignment="1" applyProtection="1">
      <alignment vertical="center" wrapText="1"/>
    </xf>
    <xf numFmtId="0" fontId="19" fillId="0" borderId="11" xfId="45" applyFont="1" applyFill="1" applyBorder="1" applyAlignment="1" applyProtection="1">
      <alignment horizontal="center" vertical="center"/>
    </xf>
    <xf numFmtId="0" fontId="19" fillId="0" borderId="12" xfId="45" applyFont="1" applyFill="1" applyBorder="1" applyAlignment="1" applyProtection="1">
      <alignment horizontal="center" vertical="center"/>
    </xf>
    <xf numFmtId="0" fontId="19" fillId="0" borderId="23" xfId="45" applyFont="1" applyFill="1" applyBorder="1" applyAlignment="1" applyProtection="1">
      <alignment vertical="center" wrapText="1"/>
    </xf>
    <xf numFmtId="0" fontId="19" fillId="0" borderId="18" xfId="48" applyFont="1" applyBorder="1" applyAlignment="1" applyProtection="1">
      <alignment vertical="center" wrapText="1"/>
    </xf>
    <xf numFmtId="0" fontId="19" fillId="0" borderId="17" xfId="48" applyFont="1" applyBorder="1" applyAlignment="1" applyProtection="1">
      <alignment vertical="center" wrapText="1"/>
    </xf>
    <xf numFmtId="0" fontId="23" fillId="0" borderId="17" xfId="0" applyFont="1" applyBorder="1" applyAlignment="1">
      <alignment vertical="center" wrapText="1"/>
    </xf>
    <xf numFmtId="0" fontId="20" fillId="0" borderId="10" xfId="48" applyFont="1" applyBorder="1" applyAlignment="1">
      <alignment vertical="center"/>
    </xf>
    <xf numFmtId="4" fontId="19" fillId="0" borderId="10" xfId="48" applyNumberFormat="1" applyFont="1" applyBorder="1" applyAlignment="1">
      <alignment vertical="center"/>
    </xf>
    <xf numFmtId="0" fontId="24" fillId="0" borderId="10" xfId="48" applyFont="1" applyBorder="1" applyAlignment="1">
      <alignment vertical="center"/>
    </xf>
    <xf numFmtId="4" fontId="22" fillId="0" borderId="10" xfId="48" applyNumberFormat="1" applyFont="1" applyBorder="1" applyAlignment="1">
      <alignment vertical="center"/>
    </xf>
    <xf numFmtId="0" fontId="23" fillId="0" borderId="0" xfId="0" applyFont="1" applyBorder="1" applyAlignment="1">
      <alignment vertical="center"/>
    </xf>
    <xf numFmtId="49" fontId="1" fillId="37" borderId="0" xfId="44" applyNumberFormat="1" applyFill="1"/>
    <xf numFmtId="49" fontId="1" fillId="37" borderId="0" xfId="44" applyNumberFormat="1" applyFill="1" applyAlignment="1">
      <alignment wrapText="1"/>
    </xf>
    <xf numFmtId="0" fontId="1" fillId="37" borderId="0" xfId="44" applyFill="1" applyAlignment="1">
      <alignment wrapText="1"/>
    </xf>
    <xf numFmtId="0" fontId="1" fillId="0" borderId="0" xfId="44"/>
    <xf numFmtId="49" fontId="1" fillId="0" borderId="0" xfId="44" applyNumberFormat="1"/>
    <xf numFmtId="49" fontId="26" fillId="0" borderId="0" xfId="44" applyNumberFormat="1" applyFont="1" applyAlignment="1">
      <alignment wrapText="1"/>
    </xf>
    <xf numFmtId="49" fontId="27" fillId="0" borderId="0" xfId="44" applyNumberFormat="1" applyFont="1" applyAlignment="1">
      <alignment wrapText="1"/>
    </xf>
    <xf numFmtId="166" fontId="27" fillId="0" borderId="0" xfId="49" applyFont="1"/>
    <xf numFmtId="0" fontId="0" fillId="0" borderId="0" xfId="0" applyFill="1"/>
    <xf numFmtId="166" fontId="28" fillId="0" borderId="0" xfId="49" applyFont="1"/>
    <xf numFmtId="49" fontId="1" fillId="0" borderId="0" xfId="44" applyNumberFormat="1" applyAlignment="1">
      <alignment wrapText="1"/>
    </xf>
    <xf numFmtId="49" fontId="29" fillId="0" borderId="0" xfId="44" applyNumberFormat="1" applyFont="1" applyAlignment="1">
      <alignment wrapText="1"/>
    </xf>
    <xf numFmtId="49" fontId="30" fillId="0" borderId="0" xfId="44" applyNumberFormat="1" applyFont="1"/>
    <xf numFmtId="49" fontId="31" fillId="0" borderId="0" xfId="44" applyNumberFormat="1" applyFont="1" applyAlignment="1">
      <alignment wrapText="1"/>
    </xf>
    <xf numFmtId="166" fontId="27" fillId="0" borderId="0" xfId="49" applyFont="1" applyFill="1"/>
    <xf numFmtId="49" fontId="29" fillId="0" borderId="0" xfId="44" applyNumberFormat="1" applyFont="1" applyAlignment="1">
      <alignment vertical="center" wrapText="1"/>
    </xf>
    <xf numFmtId="49" fontId="1" fillId="0" borderId="0" xfId="44" applyNumberFormat="1" applyAlignment="1">
      <alignment horizontal="left"/>
    </xf>
    <xf numFmtId="49" fontId="27" fillId="0" borderId="0" xfId="44" applyNumberFormat="1" applyFont="1" applyFill="1" applyAlignment="1">
      <alignment wrapText="1"/>
    </xf>
    <xf numFmtId="49" fontId="28" fillId="0" borderId="0" xfId="44" applyNumberFormat="1" applyFont="1"/>
    <xf numFmtId="0" fontId="32" fillId="0" borderId="0" xfId="0" applyFont="1" applyAlignment="1">
      <alignment vertical="center"/>
    </xf>
    <xf numFmtId="0" fontId="25" fillId="0" borderId="11" xfId="0" applyFont="1" applyBorder="1" applyAlignment="1">
      <alignment vertical="center" wrapText="1"/>
    </xf>
    <xf numFmtId="0" fontId="16" fillId="0" borderId="12" xfId="0" applyFont="1" applyBorder="1" applyAlignment="1">
      <alignment vertical="center" wrapText="1"/>
    </xf>
    <xf numFmtId="0" fontId="19" fillId="0" borderId="10" xfId="45" applyFont="1" applyFill="1" applyBorder="1" applyAlignment="1" applyProtection="1">
      <alignment horizontal="center" vertical="center" wrapText="1"/>
    </xf>
    <xf numFmtId="0" fontId="20" fillId="0" borderId="10" xfId="45" applyFont="1" applyFill="1" applyBorder="1" applyAlignment="1" applyProtection="1">
      <alignment horizontal="center" vertical="center" wrapText="1"/>
    </xf>
    <xf numFmtId="10" fontId="23" fillId="0" borderId="13" xfId="50" applyNumberFormat="1" applyFont="1" applyBorder="1" applyAlignment="1">
      <alignment horizontal="center" vertical="center"/>
    </xf>
    <xf numFmtId="0" fontId="25" fillId="0" borderId="0" xfId="0" applyFont="1" applyAlignment="1">
      <alignment vertical="center"/>
    </xf>
    <xf numFmtId="0" fontId="19" fillId="0" borderId="11" xfId="45" applyFont="1" applyFill="1" applyBorder="1" applyAlignment="1" applyProtection="1">
      <alignment vertical="center"/>
    </xf>
    <xf numFmtId="49" fontId="20" fillId="0" borderId="10" xfId="45" applyNumberFormat="1" applyFont="1" applyFill="1" applyBorder="1" applyAlignment="1" applyProtection="1">
      <alignment vertical="center" wrapText="1"/>
    </xf>
    <xf numFmtId="49" fontId="20" fillId="0" borderId="10" xfId="45" applyNumberFormat="1" applyFont="1" applyFill="1" applyBorder="1" applyAlignment="1" applyProtection="1">
      <alignment vertical="center"/>
    </xf>
    <xf numFmtId="0" fontId="20" fillId="0" borderId="10" xfId="45" applyFont="1" applyFill="1" applyBorder="1" applyAlignment="1" applyProtection="1">
      <alignment vertical="center" wrapText="1"/>
    </xf>
    <xf numFmtId="9" fontId="24" fillId="0" borderId="10" xfId="45" applyNumberFormat="1" applyFont="1" applyFill="1" applyBorder="1" applyAlignment="1" applyProtection="1">
      <alignment vertical="center"/>
    </xf>
    <xf numFmtId="9" fontId="18" fillId="0" borderId="10" xfId="45" applyNumberFormat="1" applyFont="1" applyFill="1" applyBorder="1" applyAlignment="1" applyProtection="1">
      <alignment vertical="center"/>
    </xf>
    <xf numFmtId="0" fontId="0" fillId="0" borderId="10" xfId="0" applyBorder="1"/>
    <xf numFmtId="0" fontId="0" fillId="0" borderId="10" xfId="0" applyFill="1" applyBorder="1"/>
    <xf numFmtId="0" fontId="0" fillId="0" borderId="10" xfId="0" applyFill="1" applyBorder="1" applyAlignment="1">
      <alignment wrapText="1"/>
    </xf>
    <xf numFmtId="0" fontId="0" fillId="0" borderId="16" xfId="0" applyBorder="1" applyAlignment="1">
      <alignment wrapText="1"/>
    </xf>
    <xf numFmtId="0" fontId="0" fillId="0" borderId="10" xfId="0" applyBorder="1" applyAlignment="1">
      <alignment wrapText="1"/>
    </xf>
    <xf numFmtId="0" fontId="16" fillId="0" borderId="10" xfId="0" applyFont="1" applyBorder="1"/>
    <xf numFmtId="0" fontId="16" fillId="0" borderId="10" xfId="0" applyFont="1" applyFill="1" applyBorder="1"/>
    <xf numFmtId="0" fontId="16" fillId="0" borderId="10" xfId="0" applyFont="1" applyFill="1" applyBorder="1" applyAlignment="1">
      <alignment vertical="center"/>
    </xf>
    <xf numFmtId="0" fontId="16" fillId="0" borderId="0" xfId="0" applyFont="1"/>
    <xf numFmtId="0" fontId="16" fillId="34" borderId="10" xfId="0" applyFont="1" applyFill="1" applyBorder="1" applyAlignment="1">
      <alignment horizontal="left" vertical="center"/>
    </xf>
    <xf numFmtId="0" fontId="16" fillId="34" borderId="10" xfId="0" applyFont="1" applyFill="1" applyBorder="1" applyAlignment="1">
      <alignment horizontal="left" vertical="center" wrapText="1"/>
    </xf>
    <xf numFmtId="0" fontId="34" fillId="0" borderId="0" xfId="0" applyFont="1"/>
    <xf numFmtId="0" fontId="35" fillId="34" borderId="10" xfId="0" applyFont="1" applyFill="1" applyBorder="1" applyAlignment="1">
      <alignment vertical="center"/>
    </xf>
    <xf numFmtId="0" fontId="36" fillId="34" borderId="10" xfId="0" applyFont="1" applyFill="1" applyBorder="1"/>
    <xf numFmtId="167" fontId="37" fillId="36" borderId="10" xfId="0" applyNumberFormat="1" applyFont="1" applyFill="1" applyBorder="1" applyAlignment="1">
      <alignment horizontal="center" vertical="center"/>
    </xf>
    <xf numFmtId="167" fontId="37" fillId="34" borderId="10" xfId="0" applyNumberFormat="1" applyFont="1" applyFill="1" applyBorder="1" applyAlignment="1">
      <alignment horizontal="center" vertical="center"/>
    </xf>
    <xf numFmtId="167" fontId="36" fillId="34" borderId="10" xfId="0" applyNumberFormat="1" applyFont="1" applyFill="1" applyBorder="1"/>
    <xf numFmtId="9" fontId="37" fillId="34" borderId="10" xfId="50" applyFont="1" applyFill="1" applyBorder="1" applyAlignment="1">
      <alignment horizontal="center" vertical="center"/>
    </xf>
    <xf numFmtId="0" fontId="23" fillId="0" borderId="0" xfId="0" applyFont="1" applyFill="1" applyBorder="1" applyAlignment="1">
      <alignment vertical="center"/>
    </xf>
    <xf numFmtId="0" fontId="25" fillId="0" borderId="18" xfId="48" applyFont="1" applyBorder="1" applyAlignment="1">
      <alignment vertical="center"/>
    </xf>
    <xf numFmtId="49" fontId="23" fillId="0" borderId="18" xfId="45" applyNumberFormat="1" applyFont="1" applyFill="1" applyBorder="1" applyAlignment="1" applyProtection="1">
      <alignment vertical="center"/>
    </xf>
    <xf numFmtId="0" fontId="41" fillId="0" borderId="0" xfId="0" applyFont="1"/>
    <xf numFmtId="0" fontId="35" fillId="34" borderId="13" xfId="0" applyFont="1" applyFill="1" applyBorder="1" applyAlignment="1">
      <alignment vertical="center"/>
    </xf>
    <xf numFmtId="9" fontId="37" fillId="34" borderId="13" xfId="50" applyFont="1" applyFill="1" applyBorder="1" applyAlignment="1">
      <alignment horizontal="center" vertical="center"/>
    </xf>
    <xf numFmtId="0" fontId="36" fillId="34" borderId="13" xfId="0" applyFont="1" applyFill="1" applyBorder="1"/>
    <xf numFmtId="167" fontId="41" fillId="0" borderId="10" xfId="0" applyNumberFormat="1" applyFont="1" applyBorder="1" applyAlignment="1">
      <alignment horizontal="center"/>
    </xf>
    <xf numFmtId="0" fontId="41" fillId="0" borderId="23" xfId="0" applyFont="1" applyBorder="1"/>
    <xf numFmtId="0" fontId="41" fillId="0" borderId="18" xfId="0" applyFont="1" applyBorder="1"/>
    <xf numFmtId="0" fontId="42" fillId="0" borderId="18" xfId="0" applyFont="1" applyBorder="1"/>
    <xf numFmtId="0" fontId="41" fillId="0" borderId="17" xfId="0" applyFont="1" applyBorder="1"/>
    <xf numFmtId="0" fontId="20" fillId="0" borderId="21" xfId="45" applyFont="1" applyFill="1" applyBorder="1" applyAlignment="1" applyProtection="1">
      <alignment horizontal="center" vertical="center"/>
    </xf>
    <xf numFmtId="0" fontId="20" fillId="0" borderId="24" xfId="45" applyFont="1" applyFill="1" applyBorder="1" applyAlignment="1" applyProtection="1">
      <alignment horizontal="center" vertical="center"/>
    </xf>
    <xf numFmtId="167" fontId="37" fillId="38" borderId="10" xfId="0" applyNumberFormat="1" applyFont="1" applyFill="1" applyBorder="1" applyAlignment="1">
      <alignment horizontal="center" vertical="center"/>
    </xf>
    <xf numFmtId="0" fontId="25" fillId="0" borderId="10" xfId="0" applyFont="1" applyBorder="1" applyAlignment="1">
      <alignment horizontal="center" vertical="center"/>
    </xf>
    <xf numFmtId="0" fontId="25" fillId="0" borderId="10" xfId="0" applyFont="1" applyFill="1" applyBorder="1" applyAlignment="1">
      <alignment horizontal="center" vertical="center"/>
    </xf>
    <xf numFmtId="0" fontId="18" fillId="0" borderId="0" xfId="0" applyFont="1" applyFill="1" applyProtection="1"/>
    <xf numFmtId="0" fontId="48" fillId="39" borderId="26" xfId="0" applyFont="1" applyFill="1" applyBorder="1" applyAlignment="1" applyProtection="1">
      <alignment horizontal="left" vertical="center"/>
    </xf>
    <xf numFmtId="0" fontId="49" fillId="0" borderId="29"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0" fontId="18" fillId="0" borderId="0" xfId="0" applyFont="1" applyFill="1" applyAlignment="1" applyProtection="1">
      <alignment vertical="center"/>
    </xf>
    <xf numFmtId="0" fontId="50" fillId="0" borderId="30" xfId="0" applyFont="1" applyFill="1" applyBorder="1" applyAlignment="1" applyProtection="1">
      <alignment horizontal="left" vertical="center"/>
    </xf>
    <xf numFmtId="0" fontId="50" fillId="40" borderId="24" xfId="0" applyFont="1" applyFill="1" applyBorder="1" applyAlignment="1" applyProtection="1">
      <alignment horizontal="left" vertical="center"/>
    </xf>
    <xf numFmtId="0" fontId="19" fillId="41" borderId="21"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40" borderId="24" xfId="0" applyFont="1" applyFill="1" applyBorder="1" applyAlignment="1" applyProtection="1">
      <alignment vertical="center"/>
    </xf>
    <xf numFmtId="0" fontId="19" fillId="0" borderId="33" xfId="0" applyFont="1" applyFill="1" applyBorder="1" applyAlignment="1" applyProtection="1">
      <alignment vertical="center"/>
    </xf>
    <xf numFmtId="0" fontId="19" fillId="0" borderId="34" xfId="0" applyFont="1" applyFill="1" applyBorder="1" applyAlignment="1" applyProtection="1">
      <alignment vertical="center"/>
    </xf>
    <xf numFmtId="0" fontId="19" fillId="0" borderId="33" xfId="0" applyFont="1" applyFill="1" applyBorder="1" applyAlignment="1" applyProtection="1">
      <alignment horizontal="left" vertical="center" wrapText="1"/>
    </xf>
    <xf numFmtId="0" fontId="19" fillId="40" borderId="24" xfId="0" applyFont="1" applyFill="1" applyBorder="1" applyAlignment="1" applyProtection="1">
      <alignment horizontal="left" vertical="center" wrapText="1"/>
    </xf>
    <xf numFmtId="0" fontId="19" fillId="0" borderId="35" xfId="0" applyFont="1" applyFill="1" applyBorder="1" applyAlignment="1" applyProtection="1">
      <alignment horizontal="left" vertical="center" wrapText="1"/>
    </xf>
    <xf numFmtId="0" fontId="19" fillId="0" borderId="37" xfId="0" applyFont="1" applyFill="1" applyBorder="1" applyAlignment="1" applyProtection="1">
      <alignment vertical="center" wrapText="1"/>
    </xf>
    <xf numFmtId="0" fontId="19" fillId="40" borderId="24" xfId="0" applyFont="1" applyFill="1" applyBorder="1" applyAlignment="1" applyProtection="1">
      <alignment vertical="center" wrapText="1"/>
    </xf>
    <xf numFmtId="0" fontId="19" fillId="0" borderId="30" xfId="0" applyFont="1" applyFill="1" applyBorder="1" applyAlignment="1" applyProtection="1">
      <alignment vertical="center" wrapText="1"/>
    </xf>
    <xf numFmtId="0" fontId="19" fillId="0" borderId="38" xfId="0" applyFont="1" applyFill="1" applyBorder="1" applyAlignment="1" applyProtection="1">
      <alignment horizontal="left" vertical="center" wrapText="1"/>
    </xf>
    <xf numFmtId="0" fontId="19" fillId="40" borderId="14" xfId="0" applyFont="1" applyFill="1" applyBorder="1" applyAlignment="1" applyProtection="1">
      <alignment horizontal="left" vertical="center" wrapText="1"/>
    </xf>
    <xf numFmtId="0" fontId="50" fillId="0" borderId="0" xfId="0" applyFont="1" applyFill="1" applyBorder="1" applyAlignment="1" applyProtection="1">
      <alignment horizontal="left" vertical="center" wrapText="1"/>
    </xf>
    <xf numFmtId="49" fontId="18" fillId="0" borderId="0" xfId="0" applyNumberFormat="1" applyFont="1" applyFill="1" applyBorder="1" applyAlignment="1" applyProtection="1">
      <alignment horizontal="left" vertical="center" wrapText="1"/>
      <protection locked="0"/>
    </xf>
    <xf numFmtId="49" fontId="0" fillId="0" borderId="0" xfId="0" applyNumberFormat="1" applyFill="1" applyBorder="1" applyAlignment="1" applyProtection="1">
      <alignment horizontal="left" vertical="center" wrapText="1"/>
      <protection locked="0"/>
    </xf>
    <xf numFmtId="1" fontId="19" fillId="41" borderId="25" xfId="0" applyNumberFormat="1" applyFont="1" applyFill="1" applyBorder="1" applyAlignment="1" applyProtection="1">
      <alignment horizontal="center" vertical="center"/>
      <protection locked="0"/>
    </xf>
    <xf numFmtId="0" fontId="52" fillId="0" borderId="16" xfId="0" applyFont="1" applyFill="1" applyBorder="1" applyAlignment="1" applyProtection="1">
      <alignment vertical="center" wrapText="1"/>
    </xf>
    <xf numFmtId="14" fontId="18" fillId="0" borderId="0" xfId="0" applyNumberFormat="1" applyFont="1" applyFill="1" applyBorder="1" applyAlignment="1" applyProtection="1">
      <alignment horizontal="center" vertical="center"/>
    </xf>
    <xf numFmtId="1" fontId="19" fillId="41" borderId="17" xfId="0" applyNumberFormat="1" applyFont="1" applyFill="1" applyBorder="1" applyAlignment="1" applyProtection="1">
      <alignment horizontal="center" vertical="center"/>
      <protection locked="0"/>
    </xf>
    <xf numFmtId="0" fontId="0" fillId="0" borderId="0" xfId="0" applyBorder="1" applyAlignment="1">
      <alignment horizontal="left" vertical="center" wrapText="1"/>
    </xf>
    <xf numFmtId="10" fontId="19" fillId="41" borderId="10" xfId="50" applyNumberFormat="1" applyFont="1" applyFill="1" applyBorder="1" applyAlignment="1" applyProtection="1">
      <alignment horizontal="center" vertical="center"/>
      <protection locked="0"/>
    </xf>
    <xf numFmtId="0" fontId="18" fillId="0" borderId="10" xfId="0" applyFont="1" applyBorder="1" applyAlignment="1" applyProtection="1">
      <alignment vertical="center"/>
    </xf>
    <xf numFmtId="0" fontId="18" fillId="0" borderId="23" xfId="0" applyFont="1" applyBorder="1" applyAlignment="1" applyProtection="1">
      <alignment vertical="center"/>
    </xf>
    <xf numFmtId="14" fontId="18" fillId="0" borderId="10" xfId="0" applyNumberFormat="1" applyFont="1" applyFill="1" applyBorder="1" applyAlignment="1" applyProtection="1">
      <alignment horizontal="center" vertical="center"/>
    </xf>
    <xf numFmtId="14" fontId="18" fillId="0" borderId="20" xfId="0" applyNumberFormat="1" applyFont="1" applyFill="1" applyBorder="1" applyAlignment="1" applyProtection="1">
      <alignment horizontal="center" vertical="center"/>
    </xf>
    <xf numFmtId="14" fontId="52" fillId="41" borderId="10" xfId="0" applyNumberFormat="1" applyFont="1" applyFill="1" applyBorder="1" applyAlignment="1" applyProtection="1">
      <alignment horizontal="center" vertical="center"/>
      <protection locked="0"/>
    </xf>
    <xf numFmtId="0" fontId="50" fillId="0" borderId="10" xfId="0"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168" fontId="49" fillId="0" borderId="41" xfId="51" applyNumberFormat="1" applyFont="1" applyFill="1" applyBorder="1" applyAlignment="1" applyProtection="1">
      <alignment vertical="center"/>
    </xf>
    <xf numFmtId="168" fontId="37" fillId="41" borderId="13" xfId="51" applyNumberFormat="1" applyFont="1" applyFill="1" applyBorder="1" applyAlignment="1" applyProtection="1">
      <alignment vertical="center"/>
      <protection locked="0"/>
    </xf>
    <xf numFmtId="2" fontId="18" fillId="0" borderId="13" xfId="50" applyNumberFormat="1" applyFont="1" applyFill="1" applyBorder="1" applyAlignment="1" applyProtection="1">
      <alignment horizontal="center" vertical="center"/>
    </xf>
    <xf numFmtId="168" fontId="37" fillId="41" borderId="10" xfId="51" applyNumberFormat="1" applyFont="1" applyFill="1" applyBorder="1" applyAlignment="1" applyProtection="1">
      <alignment vertical="center"/>
      <protection locked="0"/>
    </xf>
    <xf numFmtId="2" fontId="18" fillId="0" borderId="0" xfId="50" applyNumberFormat="1" applyFont="1" applyFill="1" applyBorder="1" applyAlignment="1" applyProtection="1">
      <alignment horizontal="center" vertical="center"/>
    </xf>
    <xf numFmtId="2" fontId="18" fillId="0" borderId="41" xfId="50" applyNumberFormat="1" applyFont="1" applyFill="1" applyBorder="1" applyAlignment="1" applyProtection="1">
      <alignment horizontal="center" vertical="center"/>
    </xf>
    <xf numFmtId="2" fontId="18" fillId="0" borderId="13" xfId="50" applyNumberFormat="1" applyFont="1" applyFill="1" applyBorder="1" applyAlignment="1" applyProtection="1">
      <alignment vertical="center"/>
    </xf>
    <xf numFmtId="0" fontId="19" fillId="0" borderId="10" xfId="0" applyFont="1" applyFill="1" applyBorder="1" applyAlignment="1" applyProtection="1">
      <alignment horizontal="center" vertical="center"/>
    </xf>
    <xf numFmtId="168" fontId="49" fillId="0" borderId="10" xfId="51" applyNumberFormat="1" applyFont="1" applyFill="1" applyBorder="1" applyAlignment="1" applyProtection="1">
      <alignment vertical="center"/>
    </xf>
    <xf numFmtId="0" fontId="19" fillId="0" borderId="0" xfId="0" applyFont="1" applyFill="1" applyBorder="1" applyAlignment="1" applyProtection="1">
      <alignment vertical="center"/>
    </xf>
    <xf numFmtId="168" fontId="37" fillId="0" borderId="0" xfId="51" applyNumberFormat="1" applyFont="1" applyFill="1" applyBorder="1" applyAlignment="1" applyProtection="1">
      <alignment vertical="center"/>
    </xf>
    <xf numFmtId="168" fontId="37" fillId="0" borderId="0" xfId="51" applyNumberFormat="1" applyFont="1" applyFill="1" applyBorder="1" applyAlignment="1" applyProtection="1">
      <alignment vertical="center"/>
      <protection locked="0"/>
    </xf>
    <xf numFmtId="2" fontId="18" fillId="0" borderId="43" xfId="50" applyNumberFormat="1" applyFont="1" applyFill="1" applyBorder="1" applyAlignment="1" applyProtection="1">
      <alignment horizontal="center" vertical="center"/>
    </xf>
    <xf numFmtId="0" fontId="55" fillId="0" borderId="0" xfId="0" quotePrefix="1" applyFont="1" applyFill="1" applyAlignment="1" applyProtection="1">
      <alignment vertical="center"/>
    </xf>
    <xf numFmtId="49" fontId="37" fillId="0" borderId="0" xfId="51" applyNumberFormat="1" applyFont="1" applyFill="1" applyBorder="1" applyAlignment="1" applyProtection="1">
      <alignment vertical="center"/>
      <protection locked="0"/>
    </xf>
    <xf numFmtId="0" fontId="18" fillId="0" borderId="0" xfId="0" applyFont="1" applyFill="1" applyBorder="1" applyAlignment="1" applyProtection="1">
      <alignment vertical="center"/>
    </xf>
    <xf numFmtId="49" fontId="19" fillId="0" borderId="0" xfId="51" applyNumberFormat="1" applyFont="1" applyFill="1" applyBorder="1" applyAlignment="1" applyProtection="1">
      <alignment vertical="center"/>
      <protection locked="0"/>
    </xf>
    <xf numFmtId="0" fontId="19" fillId="0" borderId="48" xfId="0" applyFont="1" applyFill="1" applyBorder="1" applyAlignment="1" applyProtection="1">
      <alignment vertical="top"/>
    </xf>
    <xf numFmtId="0" fontId="19" fillId="0" borderId="12" xfId="0" applyFont="1" applyFill="1" applyBorder="1" applyAlignment="1" applyProtection="1">
      <alignment vertical="top"/>
    </xf>
    <xf numFmtId="0" fontId="19" fillId="0" borderId="11" xfId="0" applyFont="1" applyFill="1" applyBorder="1" applyAlignment="1" applyProtection="1">
      <alignment vertical="top"/>
    </xf>
    <xf numFmtId="0" fontId="19" fillId="0" borderId="49" xfId="0" applyFont="1" applyFill="1" applyBorder="1" applyAlignment="1" applyProtection="1">
      <alignment vertical="top"/>
    </xf>
    <xf numFmtId="0" fontId="0" fillId="0" borderId="50" xfId="0" applyBorder="1" applyAlignment="1">
      <alignment vertical="center"/>
    </xf>
    <xf numFmtId="0" fontId="0" fillId="0" borderId="0" xfId="0" applyBorder="1" applyAlignment="1">
      <alignment vertical="center"/>
    </xf>
    <xf numFmtId="168" fontId="0" fillId="0" borderId="0" xfId="0" applyNumberFormat="1" applyBorder="1" applyAlignment="1">
      <alignment vertical="center"/>
    </xf>
    <xf numFmtId="168" fontId="0" fillId="0" borderId="20" xfId="0" applyNumberFormat="1" applyBorder="1" applyAlignment="1">
      <alignment vertical="center"/>
    </xf>
    <xf numFmtId="0" fontId="18" fillId="0" borderId="51" xfId="0" applyFont="1" applyFill="1" applyBorder="1" applyAlignment="1" applyProtection="1">
      <alignment vertical="center"/>
    </xf>
    <xf numFmtId="0" fontId="0" fillId="0" borderId="20" xfId="0"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19" fillId="0" borderId="44" xfId="0" applyFont="1" applyBorder="1" applyAlignment="1">
      <alignment vertical="center"/>
    </xf>
    <xf numFmtId="0" fontId="19" fillId="0" borderId="54" xfId="0" applyFont="1" applyFill="1" applyBorder="1" applyAlignment="1" applyProtection="1">
      <alignment vertical="center"/>
    </xf>
    <xf numFmtId="0" fontId="0" fillId="0" borderId="0" xfId="0" applyAlignment="1">
      <alignment vertical="center"/>
    </xf>
    <xf numFmtId="0" fontId="19" fillId="0" borderId="0" xfId="0" applyFont="1" applyFill="1" applyBorder="1" applyAlignment="1" applyProtection="1">
      <alignment vertical="center" wrapText="1"/>
    </xf>
    <xf numFmtId="0" fontId="19" fillId="0" borderId="0" xfId="0" applyFont="1" applyFill="1" applyAlignment="1" applyProtection="1">
      <alignment vertical="center" wrapText="1"/>
    </xf>
    <xf numFmtId="0" fontId="19" fillId="0" borderId="0" xfId="0" applyFont="1" applyFill="1" applyAlignment="1" applyProtection="1">
      <alignment vertical="top" wrapText="1"/>
    </xf>
    <xf numFmtId="0" fontId="19" fillId="0" borderId="0" xfId="0" applyFont="1" applyFill="1" applyProtection="1"/>
    <xf numFmtId="168" fontId="37" fillId="41" borderId="24" xfId="51" applyNumberFormat="1" applyFont="1" applyFill="1" applyBorder="1" applyAlignment="1" applyProtection="1">
      <alignment vertical="center"/>
      <protection locked="0"/>
    </xf>
    <xf numFmtId="2" fontId="18" fillId="0" borderId="55" xfId="50" applyNumberFormat="1" applyFont="1" applyFill="1" applyBorder="1" applyAlignment="1" applyProtection="1">
      <alignment horizontal="center" vertical="center"/>
    </xf>
    <xf numFmtId="0" fontId="48" fillId="42" borderId="10" xfId="0" applyFont="1" applyFill="1" applyBorder="1" applyAlignment="1" applyProtection="1">
      <alignment horizontal="center" vertical="center"/>
    </xf>
    <xf numFmtId="0" fontId="54" fillId="42" borderId="10" xfId="0" applyFont="1" applyFill="1" applyBorder="1" applyAlignment="1" applyProtection="1">
      <alignment horizontal="center" vertical="center" wrapText="1"/>
    </xf>
    <xf numFmtId="168" fontId="49" fillId="41" borderId="10" xfId="51" applyNumberFormat="1" applyFont="1" applyFill="1" applyBorder="1" applyAlignment="1" applyProtection="1">
      <alignment vertical="center"/>
      <protection locked="0"/>
    </xf>
    <xf numFmtId="169" fontId="50" fillId="41" borderId="10" xfId="0" applyNumberFormat="1" applyFont="1" applyFill="1" applyBorder="1" applyAlignment="1" applyProtection="1">
      <alignment horizontal="center" vertical="center"/>
      <protection locked="0"/>
    </xf>
    <xf numFmtId="170" fontId="50" fillId="41" borderId="10" xfId="0" applyNumberFormat="1" applyFont="1" applyFill="1" applyBorder="1" applyAlignment="1" applyProtection="1">
      <alignment horizontal="center" vertical="center"/>
      <protection locked="0"/>
    </xf>
    <xf numFmtId="168" fontId="53" fillId="42" borderId="42" xfId="51"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20" fillId="0" borderId="10" xfId="45" applyFont="1" applyFill="1" applyBorder="1" applyAlignment="1" applyProtection="1">
      <alignment vertical="center" wrapText="1"/>
    </xf>
    <xf numFmtId="4" fontId="20" fillId="45" borderId="16" xfId="45" applyNumberFormat="1" applyFont="1" applyFill="1" applyBorder="1" applyAlignment="1" applyProtection="1">
      <alignment vertical="center"/>
      <protection locked="0"/>
    </xf>
    <xf numFmtId="10" fontId="25" fillId="46" borderId="13" xfId="0" applyNumberFormat="1" applyFont="1" applyFill="1" applyBorder="1" applyAlignment="1">
      <alignment horizontal="center" vertical="center"/>
    </xf>
    <xf numFmtId="0" fontId="19" fillId="0" borderId="34" xfId="0" applyFont="1" applyFill="1" applyBorder="1" applyAlignment="1" applyProtection="1">
      <alignment vertical="center" wrapText="1"/>
    </xf>
    <xf numFmtId="0" fontId="18" fillId="0" borderId="58" xfId="0" applyFont="1" applyFill="1" applyBorder="1" applyAlignment="1" applyProtection="1">
      <alignment vertical="center"/>
    </xf>
    <xf numFmtId="0" fontId="18" fillId="0" borderId="59" xfId="0" applyFont="1" applyFill="1" applyBorder="1" applyAlignment="1" applyProtection="1">
      <alignment vertical="center"/>
    </xf>
    <xf numFmtId="0" fontId="19" fillId="0" borderId="60" xfId="0" applyFont="1" applyFill="1" applyBorder="1" applyAlignment="1" applyProtection="1">
      <alignment vertical="center" wrapText="1"/>
    </xf>
    <xf numFmtId="164" fontId="56" fillId="0" borderId="61" xfId="52" applyFont="1" applyFill="1" applyBorder="1" applyAlignment="1" applyProtection="1">
      <alignment horizontal="center" vertical="center"/>
    </xf>
    <xf numFmtId="0" fontId="18" fillId="0" borderId="62" xfId="0" applyFont="1" applyFill="1" applyBorder="1" applyAlignment="1" applyProtection="1">
      <alignment vertical="center"/>
    </xf>
    <xf numFmtId="0" fontId="18" fillId="0" borderId="63" xfId="0" applyFont="1" applyFill="1" applyBorder="1" applyAlignment="1" applyProtection="1">
      <alignment vertical="center"/>
    </xf>
    <xf numFmtId="0" fontId="19" fillId="0" borderId="60" xfId="0" applyFont="1" applyFill="1" applyBorder="1" applyAlignment="1" applyProtection="1">
      <alignment vertical="center"/>
    </xf>
    <xf numFmtId="0" fontId="18" fillId="0" borderId="31" xfId="0" applyFont="1" applyFill="1" applyBorder="1" applyAlignment="1" applyProtection="1">
      <alignment vertical="center"/>
    </xf>
    <xf numFmtId="0" fontId="19" fillId="43" borderId="60" xfId="0" applyFont="1" applyFill="1" applyBorder="1" applyAlignment="1" applyProtection="1">
      <alignment vertical="center"/>
    </xf>
    <xf numFmtId="2" fontId="18" fillId="0" borderId="58" xfId="50" applyNumberFormat="1" applyFont="1" applyFill="1" applyBorder="1" applyAlignment="1" applyProtection="1">
      <alignment vertical="center"/>
    </xf>
    <xf numFmtId="0" fontId="18" fillId="0" borderId="61" xfId="0" applyFont="1" applyFill="1" applyBorder="1" applyAlignment="1" applyProtection="1">
      <alignment horizontal="center" vertical="center"/>
    </xf>
    <xf numFmtId="0" fontId="48" fillId="42" borderId="60" xfId="0" applyFont="1" applyFill="1" applyBorder="1" applyAlignment="1" applyProtection="1">
      <alignment horizontal="center" vertical="center"/>
    </xf>
    <xf numFmtId="0" fontId="19" fillId="0" borderId="64" xfId="0" applyFont="1" applyFill="1" applyBorder="1" applyAlignment="1" applyProtection="1">
      <alignment vertical="center"/>
    </xf>
    <xf numFmtId="0" fontId="55" fillId="0" borderId="31" xfId="0" quotePrefix="1" applyFont="1" applyFill="1" applyBorder="1" applyAlignment="1" applyProtection="1">
      <alignment vertical="center"/>
    </xf>
    <xf numFmtId="0" fontId="19" fillId="0" borderId="38" xfId="0" applyFont="1" applyFill="1" applyBorder="1" applyAlignment="1" applyProtection="1">
      <alignment vertical="center"/>
    </xf>
    <xf numFmtId="0" fontId="19" fillId="40" borderId="65" xfId="0" applyFont="1" applyFill="1" applyBorder="1" applyAlignment="1" applyProtection="1">
      <alignment horizontal="left" vertical="center" wrapText="1"/>
    </xf>
    <xf numFmtId="168" fontId="49" fillId="0" borderId="65" xfId="51" applyNumberFormat="1" applyFont="1" applyFill="1" applyBorder="1" applyAlignment="1" applyProtection="1">
      <alignment vertical="center"/>
    </xf>
    <xf numFmtId="168" fontId="37" fillId="41" borderId="65" xfId="51" applyNumberFormat="1" applyFont="1" applyFill="1" applyBorder="1" applyAlignment="1" applyProtection="1">
      <alignment vertical="center"/>
      <protection locked="0"/>
    </xf>
    <xf numFmtId="2" fontId="18" fillId="0" borderId="66" xfId="50" applyNumberFormat="1" applyFont="1" applyFill="1" applyBorder="1" applyAlignment="1" applyProtection="1">
      <alignment horizontal="center" vertical="center"/>
    </xf>
    <xf numFmtId="2" fontId="18" fillId="0" borderId="67" xfId="50" applyNumberFormat="1" applyFont="1" applyFill="1" applyBorder="1" applyAlignment="1" applyProtection="1">
      <alignment horizontal="center" vertical="center"/>
    </xf>
    <xf numFmtId="0" fontId="55" fillId="0" borderId="68" xfId="0" quotePrefix="1" applyFont="1" applyFill="1" applyBorder="1" applyAlignment="1" applyProtection="1">
      <alignment vertical="center"/>
    </xf>
    <xf numFmtId="2" fontId="18" fillId="0" borderId="69" xfId="50" applyNumberFormat="1" applyFont="1" applyFill="1" applyBorder="1" applyAlignment="1" applyProtection="1">
      <alignment horizontal="center" vertical="center"/>
    </xf>
    <xf numFmtId="0" fontId="48" fillId="42" borderId="23" xfId="0" applyFont="1" applyFill="1" applyBorder="1" applyAlignment="1" applyProtection="1">
      <alignment horizontal="center" vertical="center"/>
    </xf>
    <xf numFmtId="0" fontId="48" fillId="42" borderId="32" xfId="0" applyFont="1" applyFill="1" applyBorder="1" applyAlignment="1" applyProtection="1">
      <alignment horizontal="center" vertical="center"/>
    </xf>
    <xf numFmtId="167" fontId="37" fillId="36" borderId="10" xfId="0" applyNumberFormat="1" applyFont="1" applyFill="1" applyBorder="1" applyAlignment="1" applyProtection="1">
      <alignment horizontal="center" vertical="center"/>
      <protection locked="0"/>
    </xf>
    <xf numFmtId="0" fontId="39" fillId="45" borderId="10" xfId="0" applyFont="1" applyFill="1" applyBorder="1" applyAlignment="1" applyProtection="1">
      <alignment horizontal="center" vertical="center"/>
      <protection locked="0"/>
    </xf>
    <xf numFmtId="10" fontId="25" fillId="45" borderId="13" xfId="0" applyNumberFormat="1" applyFont="1" applyFill="1" applyBorder="1" applyAlignment="1" applyProtection="1">
      <alignment vertical="center"/>
      <protection locked="0"/>
    </xf>
    <xf numFmtId="4" fontId="20" fillId="33" borderId="16" xfId="45" applyNumberFormat="1" applyFont="1" applyFill="1" applyBorder="1" applyAlignment="1" applyProtection="1">
      <alignment vertical="center"/>
    </xf>
    <xf numFmtId="4" fontId="20" fillId="33" borderId="10" xfId="45" applyNumberFormat="1" applyFont="1" applyFill="1" applyBorder="1" applyAlignment="1" applyProtection="1">
      <alignment vertical="center"/>
    </xf>
    <xf numFmtId="10" fontId="25" fillId="0" borderId="13" xfId="0" applyNumberFormat="1" applyFont="1" applyFill="1" applyBorder="1" applyAlignment="1" applyProtection="1">
      <alignment horizontal="center" vertical="center"/>
    </xf>
    <xf numFmtId="10" fontId="25" fillId="0" borderId="10" xfId="0" applyNumberFormat="1" applyFont="1" applyFill="1" applyBorder="1" applyAlignment="1" applyProtection="1">
      <alignment horizontal="center" vertical="center"/>
    </xf>
    <xf numFmtId="10" fontId="47" fillId="0" borderId="23" xfId="50" applyNumberFormat="1" applyFont="1" applyBorder="1" applyAlignment="1">
      <alignment horizontal="left" vertical="center"/>
    </xf>
    <xf numFmtId="0" fontId="23" fillId="0" borderId="17" xfId="0" applyFont="1" applyFill="1" applyBorder="1" applyAlignment="1">
      <alignment vertical="center"/>
    </xf>
    <xf numFmtId="10" fontId="23" fillId="0" borderId="16" xfId="50" applyNumberFormat="1" applyFont="1" applyBorder="1" applyAlignment="1">
      <alignment horizontal="center" vertical="center"/>
    </xf>
    <xf numFmtId="10" fontId="19" fillId="0" borderId="10" xfId="45" applyNumberFormat="1" applyFont="1" applyFill="1" applyBorder="1" applyAlignment="1" applyProtection="1">
      <alignment horizontal="center" vertical="center"/>
      <protection locked="0"/>
    </xf>
    <xf numFmtId="10" fontId="19" fillId="0" borderId="10" xfId="45" applyNumberFormat="1" applyFont="1" applyFill="1" applyBorder="1" applyAlignment="1" applyProtection="1">
      <alignment horizontal="center" vertical="center"/>
    </xf>
    <xf numFmtId="3" fontId="19" fillId="0" borderId="10" xfId="45" applyNumberFormat="1" applyFont="1" applyFill="1" applyBorder="1" applyAlignment="1" applyProtection="1">
      <alignment horizontal="center" vertical="center"/>
    </xf>
    <xf numFmtId="168" fontId="49" fillId="0" borderId="17" xfId="51" applyNumberFormat="1" applyFont="1" applyFill="1" applyBorder="1" applyAlignment="1" applyProtection="1">
      <alignment vertical="center"/>
    </xf>
    <xf numFmtId="0" fontId="19" fillId="0" borderId="10" xfId="0" applyFont="1" applyFill="1" applyBorder="1" applyAlignment="1" applyProtection="1">
      <alignment vertical="center" wrapText="1"/>
    </xf>
    <xf numFmtId="0" fontId="50" fillId="40" borderId="19" xfId="0" applyFont="1" applyFill="1" applyBorder="1" applyAlignment="1" applyProtection="1">
      <alignment horizontal="left" vertical="center"/>
    </xf>
    <xf numFmtId="4" fontId="21" fillId="36" borderId="10" xfId="48" applyNumberFormat="1" applyFont="1" applyFill="1" applyBorder="1" applyAlignment="1">
      <alignment vertical="center"/>
    </xf>
    <xf numFmtId="9" fontId="23" fillId="0" borderId="0" xfId="50" applyFont="1" applyAlignment="1">
      <alignment vertical="center"/>
    </xf>
    <xf numFmtId="0" fontId="20" fillId="36" borderId="10" xfId="48" applyFont="1" applyFill="1" applyBorder="1" applyAlignment="1">
      <alignment vertical="center"/>
    </xf>
    <xf numFmtId="0" fontId="20" fillId="35" borderId="10" xfId="48" applyFont="1" applyFill="1" applyBorder="1" applyAlignment="1">
      <alignment vertical="center"/>
    </xf>
    <xf numFmtId="4" fontId="19" fillId="35" borderId="10" xfId="48" applyNumberFormat="1" applyFont="1" applyFill="1" applyBorder="1" applyAlignment="1">
      <alignment vertical="center"/>
    </xf>
    <xf numFmtId="0" fontId="18" fillId="0" borderId="23" xfId="45" applyFont="1" applyFill="1" applyBorder="1" applyAlignment="1" applyProtection="1">
      <alignment vertical="center"/>
    </xf>
    <xf numFmtId="4" fontId="19" fillId="0" borderId="16" xfId="45" applyNumberFormat="1" applyFont="1" applyFill="1" applyBorder="1" applyAlignment="1" applyProtection="1">
      <alignment vertical="center"/>
    </xf>
    <xf numFmtId="2" fontId="19" fillId="45" borderId="70" xfId="45" applyNumberFormat="1" applyFont="1" applyFill="1" applyBorder="1" applyAlignment="1" applyProtection="1">
      <alignment vertical="center"/>
      <protection locked="0"/>
    </xf>
    <xf numFmtId="0" fontId="19" fillId="46" borderId="10" xfId="45" applyFont="1" applyFill="1" applyBorder="1" applyAlignment="1" applyProtection="1">
      <alignment horizontal="center" vertical="center" wrapText="1"/>
    </xf>
    <xf numFmtId="0" fontId="19" fillId="0" borderId="0" xfId="45" applyFont="1" applyFill="1" applyBorder="1" applyAlignment="1" applyProtection="1">
      <alignment horizontal="center" vertical="center"/>
    </xf>
    <xf numFmtId="0" fontId="20" fillId="0" borderId="0" xfId="45" applyFont="1" applyFill="1" applyBorder="1" applyAlignment="1" applyProtection="1">
      <alignment horizontal="center" vertical="center"/>
    </xf>
    <xf numFmtId="2" fontId="20" fillId="0" borderId="0" xfId="45" applyNumberFormat="1" applyFont="1" applyFill="1" applyBorder="1" applyAlignment="1" applyProtection="1">
      <alignment vertical="center"/>
    </xf>
    <xf numFmtId="4" fontId="19" fillId="0" borderId="0" xfId="45" applyNumberFormat="1" applyFont="1" applyFill="1" applyBorder="1" applyAlignment="1" applyProtection="1">
      <alignment vertical="center"/>
    </xf>
    <xf numFmtId="0" fontId="20" fillId="0" borderId="0" xfId="45" applyFont="1" applyFill="1" applyBorder="1" applyAlignment="1" applyProtection="1">
      <alignment horizontal="left" vertical="center" wrapText="1"/>
    </xf>
    <xf numFmtId="2" fontId="19" fillId="0" borderId="0" xfId="45" applyNumberFormat="1" applyFont="1" applyFill="1" applyBorder="1" applyAlignment="1" applyProtection="1">
      <alignment vertical="center"/>
    </xf>
    <xf numFmtId="4" fontId="40" fillId="0" borderId="0" xfId="45" applyNumberFormat="1" applyFont="1" applyFill="1" applyBorder="1" applyAlignment="1" applyProtection="1">
      <alignment vertical="center"/>
    </xf>
    <xf numFmtId="0" fontId="46" fillId="0" borderId="0" xfId="0" applyFont="1" applyFill="1" applyBorder="1" applyAlignment="1">
      <alignment vertical="center" wrapText="1"/>
    </xf>
    <xf numFmtId="0" fontId="41" fillId="0" borderId="0" xfId="0" applyFont="1" applyFill="1" applyBorder="1" applyAlignment="1">
      <alignment vertical="center" wrapText="1"/>
    </xf>
    <xf numFmtId="0" fontId="0" fillId="0" borderId="0" xfId="0" applyFill="1" applyBorder="1" applyAlignment="1">
      <alignment horizontal="left" vertical="top" wrapText="1"/>
    </xf>
    <xf numFmtId="0" fontId="0" fillId="0" borderId="0" xfId="0" applyFill="1" applyBorder="1" applyAlignment="1">
      <alignment horizontal="center" vertical="center" wrapText="1"/>
    </xf>
    <xf numFmtId="0" fontId="19" fillId="0" borderId="0" xfId="45" applyFont="1" applyFill="1" applyBorder="1" applyAlignment="1" applyProtection="1">
      <alignment horizontal="center" vertical="center" wrapText="1"/>
    </xf>
    <xf numFmtId="2" fontId="19" fillId="0" borderId="0" xfId="45" applyNumberFormat="1" applyFont="1" applyFill="1" applyBorder="1" applyAlignment="1" applyProtection="1">
      <alignment vertical="center"/>
      <protection locked="0"/>
    </xf>
    <xf numFmtId="0" fontId="20" fillId="0" borderId="0" xfId="48" applyFont="1" applyFill="1" applyBorder="1" applyAlignment="1">
      <alignment horizontal="center" vertical="center"/>
    </xf>
    <xf numFmtId="4" fontId="22" fillId="0" borderId="0" xfId="48" applyNumberFormat="1" applyFont="1" applyFill="1" applyBorder="1" applyAlignment="1">
      <alignment vertical="center"/>
    </xf>
    <xf numFmtId="0" fontId="23" fillId="0" borderId="0" xfId="0" applyFont="1" applyFill="1" applyBorder="1" applyAlignment="1">
      <alignment horizontal="center" vertical="center"/>
    </xf>
    <xf numFmtId="4" fontId="19" fillId="0" borderId="0" xfId="48" applyNumberFormat="1" applyFont="1" applyFill="1" applyBorder="1" applyAlignment="1">
      <alignment vertical="center"/>
    </xf>
    <xf numFmtId="0" fontId="23"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0" fillId="0" borderId="0" xfId="48" applyFont="1" applyFill="1" applyBorder="1" applyAlignment="1">
      <alignment horizontal="left" vertical="center"/>
    </xf>
    <xf numFmtId="0" fontId="19" fillId="47" borderId="10" xfId="45" applyFont="1" applyFill="1" applyBorder="1" applyAlignment="1" applyProtection="1">
      <alignment horizontal="center" vertical="center" wrapText="1"/>
    </xf>
    <xf numFmtId="0" fontId="25" fillId="47" borderId="18" xfId="48" applyFont="1" applyFill="1" applyBorder="1" applyAlignment="1">
      <alignment vertical="center"/>
    </xf>
    <xf numFmtId="49" fontId="23" fillId="47" borderId="18" xfId="45" applyNumberFormat="1" applyFont="1" applyFill="1" applyBorder="1" applyAlignment="1" applyProtection="1">
      <alignment vertical="center"/>
    </xf>
    <xf numFmtId="0" fontId="23" fillId="47" borderId="17" xfId="45" applyFont="1" applyFill="1" applyBorder="1" applyAlignment="1" applyProtection="1">
      <alignment vertical="center"/>
    </xf>
    <xf numFmtId="0" fontId="23" fillId="47" borderId="10" xfId="45" applyFont="1" applyFill="1" applyBorder="1" applyAlignment="1" applyProtection="1">
      <alignment vertical="center"/>
    </xf>
    <xf numFmtId="4" fontId="40" fillId="47" borderId="13" xfId="45" applyNumberFormat="1" applyFont="1" applyFill="1" applyBorder="1" applyAlignment="1" applyProtection="1">
      <alignment vertical="center"/>
    </xf>
    <xf numFmtId="1" fontId="19" fillId="0" borderId="10" xfId="45" applyNumberFormat="1" applyFont="1" applyFill="1" applyBorder="1" applyAlignment="1" applyProtection="1">
      <alignment horizontal="center" vertical="center"/>
      <protection locked="0"/>
    </xf>
    <xf numFmtId="0" fontId="19" fillId="0" borderId="10" xfId="45" applyFont="1" applyFill="1" applyBorder="1" applyAlignment="1" applyProtection="1">
      <alignment horizontal="center" vertical="center"/>
    </xf>
    <xf numFmtId="0" fontId="20" fillId="0" borderId="41" xfId="45" applyFont="1" applyFill="1" applyBorder="1" applyAlignment="1" applyProtection="1">
      <alignment vertical="center"/>
    </xf>
    <xf numFmtId="9" fontId="20" fillId="0" borderId="13" xfId="45" applyNumberFormat="1" applyFont="1" applyFill="1" applyBorder="1" applyAlignment="1" applyProtection="1">
      <alignment horizontal="center" vertical="center"/>
    </xf>
    <xf numFmtId="9" fontId="23" fillId="0" borderId="10" xfId="45" applyNumberFormat="1" applyFont="1" applyFill="1" applyBorder="1" applyAlignment="1" applyProtection="1">
      <alignment vertical="center"/>
    </xf>
    <xf numFmtId="0" fontId="19" fillId="0" borderId="0" xfId="45" applyFont="1" applyFill="1" applyAlignment="1" applyProtection="1">
      <alignment vertical="center"/>
    </xf>
    <xf numFmtId="0" fontId="19" fillId="0" borderId="10" xfId="48" applyFont="1" applyBorder="1" applyAlignment="1">
      <alignment vertical="center"/>
    </xf>
    <xf numFmtId="0" fontId="19" fillId="35" borderId="10" xfId="48" applyFont="1" applyFill="1" applyBorder="1" applyAlignment="1">
      <alignment vertical="center"/>
    </xf>
    <xf numFmtId="0" fontId="19" fillId="36" borderId="10" xfId="48" applyFont="1" applyFill="1" applyBorder="1" applyAlignment="1">
      <alignment vertical="center"/>
    </xf>
    <xf numFmtId="44" fontId="23" fillId="0" borderId="0" xfId="0" applyNumberFormat="1" applyFont="1" applyAlignment="1">
      <alignment vertical="center"/>
    </xf>
    <xf numFmtId="0" fontId="57" fillId="0" borderId="0" xfId="0" applyFont="1" applyAlignment="1">
      <alignment vertical="center"/>
    </xf>
    <xf numFmtId="44" fontId="23" fillId="0" borderId="0" xfId="51" applyFont="1" applyAlignment="1">
      <alignment vertical="center"/>
    </xf>
    <xf numFmtId="44" fontId="25" fillId="0" borderId="0" xfId="51" applyFont="1" applyAlignment="1">
      <alignment vertical="center"/>
    </xf>
    <xf numFmtId="44" fontId="57" fillId="0" borderId="0" xfId="51" applyFont="1" applyAlignment="1">
      <alignment vertical="center"/>
    </xf>
    <xf numFmtId="44" fontId="23" fillId="0" borderId="10" xfId="51" applyFont="1" applyBorder="1" applyAlignment="1">
      <alignment vertical="center"/>
    </xf>
    <xf numFmtId="44" fontId="24" fillId="0" borderId="0" xfId="51" applyFont="1" applyAlignment="1">
      <alignment vertical="center"/>
    </xf>
    <xf numFmtId="4" fontId="23" fillId="0" borderId="0" xfId="0" applyNumberFormat="1" applyFont="1" applyAlignment="1">
      <alignment vertical="center"/>
    </xf>
    <xf numFmtId="44" fontId="23" fillId="0" borderId="0" xfId="51" applyFont="1" applyBorder="1" applyAlignment="1">
      <alignment vertical="center"/>
    </xf>
    <xf numFmtId="4" fontId="20" fillId="0" borderId="0" xfId="45" applyNumberFormat="1" applyFont="1" applyFill="1" applyBorder="1" applyAlignment="1" applyProtection="1">
      <alignment vertical="center"/>
    </xf>
    <xf numFmtId="44" fontId="23" fillId="0" borderId="10" xfId="0" applyNumberFormat="1" applyFont="1" applyBorder="1" applyAlignment="1">
      <alignment vertical="center"/>
    </xf>
    <xf numFmtId="4" fontId="23" fillId="0" borderId="10" xfId="0" applyNumberFormat="1" applyFont="1" applyBorder="1" applyAlignment="1">
      <alignment vertical="center"/>
    </xf>
    <xf numFmtId="0" fontId="23" fillId="0" borderId="15" xfId="0" applyFont="1" applyBorder="1" applyAlignment="1">
      <alignment horizontal="center" vertical="center"/>
    </xf>
    <xf numFmtId="44" fontId="25" fillId="45" borderId="23" xfId="51" applyFont="1" applyFill="1" applyBorder="1" applyAlignment="1" applyProtection="1">
      <alignment vertical="center"/>
      <protection locked="0"/>
    </xf>
    <xf numFmtId="4" fontId="19" fillId="0" borderId="20" xfId="48" applyNumberFormat="1" applyFont="1" applyFill="1" applyBorder="1" applyAlignment="1">
      <alignment vertical="center"/>
    </xf>
    <xf numFmtId="4" fontId="21" fillId="0" borderId="20" xfId="48" applyNumberFormat="1" applyFont="1" applyFill="1" applyBorder="1" applyAlignment="1">
      <alignment vertical="center"/>
    </xf>
    <xf numFmtId="44" fontId="23" fillId="0" borderId="13" xfId="51" applyFont="1" applyBorder="1" applyAlignment="1">
      <alignment vertical="center"/>
    </xf>
    <xf numFmtId="10" fontId="23" fillId="0" borderId="13" xfId="50" applyNumberFormat="1" applyFont="1" applyBorder="1" applyAlignment="1">
      <alignment vertical="center"/>
    </xf>
    <xf numFmtId="44" fontId="24" fillId="0" borderId="16" xfId="51" applyFont="1" applyBorder="1" applyAlignment="1">
      <alignment vertical="center"/>
    </xf>
    <xf numFmtId="44" fontId="16" fillId="0" borderId="71" xfId="51" applyFont="1" applyBorder="1" applyAlignment="1">
      <alignment vertical="center" wrapText="1"/>
    </xf>
    <xf numFmtId="44" fontId="25" fillId="0" borderId="72" xfId="51" applyFont="1" applyBorder="1" applyAlignment="1">
      <alignment vertical="center"/>
    </xf>
    <xf numFmtId="44" fontId="16" fillId="0" borderId="60" xfId="51" applyFont="1" applyBorder="1" applyAlignment="1">
      <alignment vertical="center" wrapText="1"/>
    </xf>
    <xf numFmtId="44" fontId="25" fillId="0" borderId="61" xfId="51" applyFont="1" applyBorder="1" applyAlignment="1">
      <alignment vertical="center"/>
    </xf>
    <xf numFmtId="44" fontId="16" fillId="36" borderId="38" xfId="51" applyFont="1" applyFill="1" applyBorder="1" applyAlignment="1">
      <alignment vertical="center" wrapText="1"/>
    </xf>
    <xf numFmtId="44" fontId="25" fillId="36" borderId="73" xfId="51" applyFont="1" applyFill="1" applyBorder="1" applyAlignment="1">
      <alignment vertical="center"/>
    </xf>
    <xf numFmtId="44" fontId="16" fillId="0" borderId="12" xfId="51" applyFont="1" applyBorder="1" applyAlignment="1">
      <alignment vertical="center" wrapText="1"/>
    </xf>
    <xf numFmtId="44" fontId="25" fillId="0" borderId="12" xfId="51" applyFont="1" applyBorder="1" applyAlignment="1">
      <alignment vertical="center"/>
    </xf>
    <xf numFmtId="4" fontId="20" fillId="45" borderId="10" xfId="45" applyNumberFormat="1" applyFont="1" applyFill="1" applyBorder="1" applyAlignment="1" applyProtection="1">
      <alignment vertical="center"/>
      <protection locked="0"/>
    </xf>
    <xf numFmtId="0" fontId="20" fillId="0" borderId="23" xfId="45" applyFont="1" applyFill="1" applyBorder="1" applyAlignment="1" applyProtection="1">
      <alignment vertical="center" wrapText="1"/>
    </xf>
    <xf numFmtId="2" fontId="56" fillId="46" borderId="10" xfId="45" applyNumberFormat="1" applyFont="1" applyFill="1" applyBorder="1" applyAlignment="1" applyProtection="1">
      <alignment vertical="center"/>
    </xf>
    <xf numFmtId="9" fontId="56" fillId="46" borderId="10" xfId="45" applyNumberFormat="1" applyFont="1" applyFill="1" applyBorder="1" applyAlignment="1" applyProtection="1">
      <alignment vertical="center"/>
    </xf>
    <xf numFmtId="4" fontId="56" fillId="46" borderId="10" xfId="45" applyNumberFormat="1" applyFont="1" applyFill="1" applyBorder="1" applyAlignment="1" applyProtection="1">
      <alignment vertical="center"/>
    </xf>
    <xf numFmtId="44" fontId="16" fillId="0" borderId="74" xfId="51" applyFont="1" applyBorder="1" applyAlignment="1">
      <alignment vertical="center" wrapText="1"/>
    </xf>
    <xf numFmtId="44" fontId="25" fillId="0" borderId="58" xfId="51" applyFont="1" applyBorder="1" applyAlignment="1">
      <alignment vertical="center"/>
    </xf>
    <xf numFmtId="0" fontId="18" fillId="0" borderId="10" xfId="45" applyFont="1" applyFill="1" applyBorder="1" applyAlignment="1" applyProtection="1">
      <alignment vertical="center" wrapText="1"/>
    </xf>
    <xf numFmtId="168" fontId="49" fillId="44" borderId="10" xfId="51" applyNumberFormat="1" applyFont="1" applyFill="1" applyBorder="1" applyAlignment="1" applyProtection="1">
      <alignment vertical="center"/>
    </xf>
    <xf numFmtId="0" fontId="0" fillId="0" borderId="24" xfId="0" applyBorder="1" applyAlignment="1">
      <alignment vertical="center" wrapText="1"/>
    </xf>
    <xf numFmtId="0" fontId="0" fillId="0" borderId="16" xfId="0" applyBorder="1" applyAlignment="1">
      <alignment vertical="center" wrapText="1"/>
    </xf>
    <xf numFmtId="0" fontId="19" fillId="40" borderId="13" xfId="0" applyFont="1" applyFill="1" applyBorder="1" applyAlignment="1" applyProtection="1">
      <alignment vertical="center" wrapText="1"/>
    </xf>
    <xf numFmtId="9" fontId="24" fillId="0" borderId="10" xfId="45" applyNumberFormat="1" applyFont="1" applyFill="1" applyBorder="1" applyAlignment="1" applyProtection="1">
      <alignment horizontal="right" vertical="center"/>
    </xf>
    <xf numFmtId="0" fontId="23" fillId="0" borderId="18" xfId="45" applyFont="1" applyFill="1" applyBorder="1" applyAlignment="1" applyProtection="1">
      <alignment vertical="center"/>
    </xf>
    <xf numFmtId="4" fontId="40" fillId="0" borderId="18" xfId="45" applyNumberFormat="1" applyFont="1" applyFill="1" applyBorder="1" applyAlignment="1" applyProtection="1">
      <alignment vertical="center"/>
    </xf>
    <xf numFmtId="0" fontId="19" fillId="45" borderId="60" xfId="0" applyFont="1" applyFill="1" applyBorder="1" applyAlignment="1" applyProtection="1">
      <alignment vertical="center"/>
    </xf>
    <xf numFmtId="1" fontId="25" fillId="45" borderId="13" xfId="50" applyNumberFormat="1" applyFont="1" applyFill="1" applyBorder="1" applyAlignment="1">
      <alignment horizontal="center" vertical="center"/>
    </xf>
    <xf numFmtId="0" fontId="18" fillId="0" borderId="45" xfId="0" applyFont="1" applyFill="1" applyBorder="1" applyAlignment="1" applyProtection="1">
      <alignment horizontal="left" vertical="center" wrapText="1"/>
    </xf>
    <xf numFmtId="0" fontId="18" fillId="0" borderId="46" xfId="0"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19" fillId="41" borderId="23" xfId="0" applyFont="1" applyFill="1" applyBorder="1" applyAlignment="1" applyProtection="1">
      <alignment horizontal="left" vertical="top" wrapText="1"/>
      <protection locked="0"/>
    </xf>
    <xf numFmtId="0" fontId="19" fillId="41" borderId="18" xfId="0" applyFont="1" applyFill="1" applyBorder="1" applyAlignment="1" applyProtection="1">
      <alignment horizontal="left" vertical="top" wrapText="1"/>
      <protection locked="0"/>
    </xf>
    <xf numFmtId="0" fontId="19" fillId="41" borderId="32" xfId="0" applyFont="1" applyFill="1" applyBorder="1" applyAlignment="1" applyProtection="1">
      <alignment horizontal="left" vertical="top" wrapText="1"/>
      <protection locked="0"/>
    </xf>
    <xf numFmtId="0" fontId="19" fillId="41" borderId="39" xfId="0" applyFont="1" applyFill="1" applyBorder="1" applyAlignment="1" applyProtection="1">
      <alignment horizontal="left" vertical="center" wrapText="1"/>
      <protection locked="0"/>
    </xf>
    <xf numFmtId="0" fontId="19" fillId="41" borderId="39" xfId="0" applyFont="1" applyFill="1" applyBorder="1" applyAlignment="1" applyProtection="1">
      <alignment horizontal="left" vertical="center"/>
      <protection locked="0"/>
    </xf>
    <xf numFmtId="0" fontId="19" fillId="41" borderId="40" xfId="0" applyFont="1" applyFill="1" applyBorder="1" applyAlignment="1" applyProtection="1">
      <alignment horizontal="left" vertical="center"/>
      <protection locked="0"/>
    </xf>
    <xf numFmtId="0" fontId="48" fillId="42" borderId="56" xfId="0" applyFont="1" applyFill="1" applyBorder="1" applyAlignment="1" applyProtection="1">
      <alignment horizontal="center" vertical="center"/>
    </xf>
    <xf numFmtId="0" fontId="48" fillId="42" borderId="27" xfId="0" applyFont="1" applyFill="1" applyBorder="1" applyAlignment="1" applyProtection="1">
      <alignment horizontal="center" vertical="center"/>
    </xf>
    <xf numFmtId="0" fontId="48" fillId="42" borderId="29" xfId="0" applyFont="1" applyFill="1" applyBorder="1" applyAlignment="1" applyProtection="1">
      <alignment horizontal="center" vertical="center"/>
    </xf>
    <xf numFmtId="0" fontId="48" fillId="42" borderId="57" xfId="0" applyFont="1" applyFill="1" applyBorder="1" applyAlignment="1" applyProtection="1">
      <alignment horizontal="center" vertical="center"/>
    </xf>
    <xf numFmtId="0" fontId="0" fillId="0" borderId="23" xfId="0" applyBorder="1" applyAlignment="1" applyProtection="1">
      <alignment horizontal="left" vertical="center" wrapText="1"/>
    </xf>
    <xf numFmtId="0" fontId="0" fillId="0" borderId="17" xfId="0" applyBorder="1" applyAlignment="1">
      <alignment horizontal="left" vertical="center" wrapText="1"/>
    </xf>
    <xf numFmtId="0" fontId="19" fillId="40" borderId="13" xfId="0" applyFont="1" applyFill="1" applyBorder="1" applyAlignment="1" applyProtection="1">
      <alignment horizontal="left" vertical="center" wrapText="1"/>
    </xf>
    <xf numFmtId="0" fontId="0" fillId="0" borderId="24" xfId="0" applyBorder="1" applyAlignment="1">
      <alignment horizontal="left" vertical="center" wrapText="1"/>
    </xf>
    <xf numFmtId="0" fontId="0" fillId="0" borderId="16" xfId="0" applyBorder="1" applyAlignment="1">
      <alignment horizontal="left" vertical="center" wrapText="1"/>
    </xf>
    <xf numFmtId="0" fontId="19" fillId="41" borderId="18" xfId="0" applyFont="1" applyFill="1" applyBorder="1" applyAlignment="1" applyProtection="1">
      <alignment horizontal="left" vertical="top"/>
      <protection locked="0"/>
    </xf>
    <xf numFmtId="0" fontId="19" fillId="41" borderId="32" xfId="0" applyFont="1" applyFill="1" applyBorder="1" applyAlignment="1" applyProtection="1">
      <alignment horizontal="left" vertical="top"/>
      <protection locked="0"/>
    </xf>
    <xf numFmtId="49" fontId="18" fillId="41" borderId="18" xfId="0" applyNumberFormat="1" applyFont="1" applyFill="1" applyBorder="1" applyAlignment="1" applyProtection="1">
      <alignment horizontal="left" vertical="center"/>
      <protection locked="0"/>
    </xf>
    <xf numFmtId="49" fontId="18" fillId="41" borderId="17" xfId="0" applyNumberFormat="1" applyFont="1" applyFill="1" applyBorder="1" applyAlignment="1" applyProtection="1">
      <alignment horizontal="left" vertical="center"/>
      <protection locked="0"/>
    </xf>
    <xf numFmtId="49" fontId="18" fillId="41" borderId="23" xfId="0" applyNumberFormat="1" applyFont="1" applyFill="1" applyBorder="1" applyAlignment="1" applyProtection="1">
      <alignment horizontal="left" vertical="center"/>
      <protection locked="0"/>
    </xf>
    <xf numFmtId="49" fontId="18" fillId="41" borderId="32" xfId="0" applyNumberFormat="1" applyFont="1" applyFill="1" applyBorder="1" applyAlignment="1" applyProtection="1">
      <alignment horizontal="left" vertical="center"/>
      <protection locked="0"/>
    </xf>
    <xf numFmtId="0" fontId="51" fillId="41" borderId="18" xfId="53" applyFill="1" applyBorder="1" applyAlignment="1" applyProtection="1">
      <alignment horizontal="left" vertical="center"/>
      <protection locked="0"/>
    </xf>
    <xf numFmtId="0" fontId="19" fillId="41" borderId="18" xfId="0" applyFont="1" applyFill="1" applyBorder="1" applyAlignment="1" applyProtection="1">
      <alignment horizontal="left" vertical="center"/>
      <protection locked="0"/>
    </xf>
    <xf numFmtId="0" fontId="19" fillId="41" borderId="32" xfId="0" applyFont="1" applyFill="1" applyBorder="1" applyAlignment="1" applyProtection="1">
      <alignment horizontal="left" vertical="center"/>
      <protection locked="0"/>
    </xf>
    <xf numFmtId="0" fontId="18" fillId="0" borderId="15" xfId="0" applyFont="1" applyFill="1" applyBorder="1" applyAlignment="1" applyProtection="1">
      <alignment horizontal="left" vertical="center"/>
    </xf>
    <xf numFmtId="0" fontId="18" fillId="0" borderId="36" xfId="0" applyFont="1" applyFill="1" applyBorder="1" applyAlignment="1" applyProtection="1">
      <alignment horizontal="left" vertical="center"/>
    </xf>
    <xf numFmtId="49" fontId="18" fillId="41" borderId="10" xfId="0" applyNumberFormat="1"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9" fillId="41" borderId="23" xfId="0" applyFont="1" applyFill="1" applyBorder="1" applyAlignment="1" applyProtection="1">
      <alignment horizontal="left" vertical="center"/>
      <protection locked="0"/>
    </xf>
    <xf numFmtId="0" fontId="19" fillId="0" borderId="23" xfId="48" applyFont="1" applyBorder="1" applyAlignment="1">
      <alignment horizontal="left" vertical="center"/>
    </xf>
    <xf numFmtId="0" fontId="19" fillId="0" borderId="18" xfId="48" applyFont="1" applyBorder="1" applyAlignment="1">
      <alignment horizontal="left" vertical="center"/>
    </xf>
    <xf numFmtId="0" fontId="19" fillId="0" borderId="17" xfId="48" applyFont="1" applyBorder="1" applyAlignment="1">
      <alignment horizontal="left"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20" fillId="0" borderId="10" xfId="45" applyFont="1" applyFill="1" applyBorder="1" applyAlignment="1" applyProtection="1">
      <alignment vertical="center" wrapText="1"/>
    </xf>
    <xf numFmtId="0" fontId="0" fillId="0" borderId="10" xfId="0" applyBorder="1" applyAlignment="1">
      <alignment vertical="center" wrapText="1"/>
    </xf>
    <xf numFmtId="0" fontId="20" fillId="0" borderId="11" xfId="45" applyFont="1" applyFill="1" applyBorder="1" applyAlignment="1" applyProtection="1">
      <alignment vertical="center" wrapText="1"/>
    </xf>
    <xf numFmtId="0" fontId="0" fillId="0" borderId="22" xfId="0" applyBorder="1" applyAlignment="1">
      <alignment vertical="center" wrapText="1"/>
    </xf>
    <xf numFmtId="10" fontId="23" fillId="0" borderId="10" xfId="50" applyNumberFormat="1" applyFont="1" applyBorder="1" applyAlignment="1">
      <alignment horizontal="left" vertical="top" wrapText="1"/>
    </xf>
    <xf numFmtId="0" fontId="0" fillId="0" borderId="10" xfId="0" applyBorder="1" applyAlignment="1">
      <alignment horizontal="left" vertical="top" wrapText="1"/>
    </xf>
    <xf numFmtId="0" fontId="20" fillId="0" borderId="23" xfId="45" applyFont="1" applyFill="1" applyBorder="1" applyAlignment="1" applyProtection="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xf>
    <xf numFmtId="0" fontId="25" fillId="0" borderId="23" xfId="0" applyFont="1" applyBorder="1" applyAlignment="1">
      <alignment vertical="center" wrapText="1"/>
    </xf>
    <xf numFmtId="0" fontId="16" fillId="0" borderId="17" xfId="0" applyFont="1" applyBorder="1" applyAlignment="1">
      <alignment vertical="center" wrapText="1"/>
    </xf>
    <xf numFmtId="0" fontId="20" fillId="0" borderId="23" xfId="45" applyFont="1" applyFill="1" applyBorder="1" applyAlignment="1" applyProtection="1">
      <alignment horizontal="center" vertical="center"/>
    </xf>
    <xf numFmtId="0" fontId="20" fillId="0" borderId="18" xfId="45" applyFont="1" applyFill="1" applyBorder="1" applyAlignment="1" applyProtection="1">
      <alignment horizontal="center" vertical="center"/>
    </xf>
    <xf numFmtId="0" fontId="20" fillId="0" borderId="17" xfId="45" applyFont="1" applyFill="1" applyBorder="1" applyAlignment="1" applyProtection="1">
      <alignment horizontal="center" vertical="center"/>
    </xf>
    <xf numFmtId="0" fontId="21" fillId="0" borderId="18" xfId="45" applyFont="1" applyFill="1" applyBorder="1" applyAlignment="1" applyProtection="1">
      <alignment horizontal="center" vertical="center" wrapText="1"/>
    </xf>
    <xf numFmtId="10" fontId="38" fillId="0" borderId="0" xfId="50" applyNumberFormat="1" applyFont="1" applyBorder="1" applyAlignment="1">
      <alignment horizontal="center" vertical="center"/>
    </xf>
    <xf numFmtId="0" fontId="19" fillId="0" borderId="18" xfId="45" applyFont="1" applyFill="1" applyBorder="1" applyAlignment="1" applyProtection="1">
      <alignment horizontal="center" vertical="center"/>
    </xf>
    <xf numFmtId="0" fontId="19" fillId="0" borderId="17" xfId="45" applyFont="1" applyFill="1" applyBorder="1" applyAlignment="1" applyProtection="1">
      <alignment horizontal="center" vertical="center"/>
    </xf>
    <xf numFmtId="0" fontId="19" fillId="0" borderId="23" xfId="45" applyFont="1" applyFill="1" applyBorder="1" applyAlignment="1" applyProtection="1">
      <alignment horizontal="left" vertical="center" wrapText="1"/>
    </xf>
    <xf numFmtId="0" fontId="19" fillId="0" borderId="18" xfId="45" applyFont="1" applyFill="1" applyBorder="1" applyAlignment="1" applyProtection="1">
      <alignment horizontal="left" vertical="center" wrapText="1"/>
    </xf>
    <xf numFmtId="0" fontId="19" fillId="0" borderId="17" xfId="45" applyFont="1" applyFill="1" applyBorder="1" applyAlignment="1" applyProtection="1">
      <alignment horizontal="left" vertical="center" wrapText="1"/>
    </xf>
    <xf numFmtId="0" fontId="19" fillId="0" borderId="10" xfId="45" applyFont="1" applyFill="1" applyBorder="1" applyAlignment="1" applyProtection="1">
      <alignment vertical="center" wrapText="1"/>
    </xf>
    <xf numFmtId="0" fontId="44" fillId="45" borderId="10" xfId="0" applyFont="1" applyFill="1" applyBorder="1" applyAlignment="1">
      <alignment vertical="center" wrapText="1"/>
    </xf>
    <xf numFmtId="0" fontId="45" fillId="45" borderId="10" xfId="0" applyFont="1" applyFill="1" applyBorder="1" applyAlignment="1">
      <alignment vertical="center" wrapText="1"/>
    </xf>
    <xf numFmtId="0" fontId="46" fillId="0" borderId="10" xfId="0" applyFont="1" applyBorder="1" applyAlignment="1">
      <alignment vertical="center" wrapText="1"/>
    </xf>
    <xf numFmtId="0" fontId="41" fillId="0" borderId="10" xfId="0" applyFont="1" applyBorder="1" applyAlignment="1">
      <alignment vertical="center" wrapText="1"/>
    </xf>
    <xf numFmtId="10" fontId="24" fillId="0" borderId="10" xfId="50" applyNumberFormat="1" applyFont="1" applyBorder="1" applyAlignment="1">
      <alignment horizontal="center" vertical="center" wrapText="1"/>
    </xf>
    <xf numFmtId="0" fontId="0" fillId="0" borderId="10" xfId="0" applyBorder="1" applyAlignment="1">
      <alignment horizontal="center" vertical="center" wrapText="1"/>
    </xf>
    <xf numFmtId="0" fontId="20" fillId="0" borderId="23" xfId="48" applyFont="1" applyBorder="1" applyAlignment="1">
      <alignment horizontal="left" vertical="center"/>
    </xf>
    <xf numFmtId="0" fontId="20" fillId="0" borderId="18" xfId="48" applyFont="1" applyBorder="1" applyAlignment="1">
      <alignment horizontal="left" vertical="center"/>
    </xf>
    <xf numFmtId="0" fontId="24" fillId="0" borderId="23" xfId="0" applyFont="1" applyBorder="1" applyAlignment="1">
      <alignment horizontal="left" vertical="center"/>
    </xf>
    <xf numFmtId="0" fontId="24" fillId="0" borderId="18" xfId="0" applyFont="1" applyBorder="1" applyAlignment="1">
      <alignment horizontal="left" vertical="center"/>
    </xf>
    <xf numFmtId="0" fontId="19" fillId="35" borderId="10" xfId="48" applyFont="1" applyFill="1" applyBorder="1" applyAlignment="1">
      <alignment horizontal="left" vertical="center" wrapText="1"/>
    </xf>
    <xf numFmtId="0" fontId="19" fillId="0" borderId="10" xfId="48" applyFont="1" applyBorder="1" applyAlignment="1">
      <alignment horizontal="left" vertical="center"/>
    </xf>
    <xf numFmtId="0" fontId="19" fillId="36" borderId="10" xfId="48" applyFont="1" applyFill="1" applyBorder="1" applyAlignment="1">
      <alignment horizontal="left" vertical="center"/>
    </xf>
    <xf numFmtId="0" fontId="24" fillId="0" borderId="23" xfId="48" applyFont="1" applyBorder="1" applyAlignment="1">
      <alignment horizontal="left" vertical="center"/>
    </xf>
    <xf numFmtId="0" fontId="24" fillId="0" borderId="18" xfId="48" applyFont="1" applyBorder="1" applyAlignment="1">
      <alignment horizontal="left" vertical="center"/>
    </xf>
    <xf numFmtId="0" fontId="24" fillId="0" borderId="17" xfId="48" applyFont="1" applyBorder="1" applyAlignment="1">
      <alignment horizontal="left" vertical="center"/>
    </xf>
    <xf numFmtId="0" fontId="19" fillId="35" borderId="10" xfId="48" applyFont="1" applyFill="1" applyBorder="1" applyAlignment="1">
      <alignment horizontal="left" vertical="center"/>
    </xf>
    <xf numFmtId="0" fontId="20" fillId="0" borderId="10" xfId="48" applyFont="1" applyBorder="1" applyAlignment="1">
      <alignment horizontal="left" vertical="center"/>
    </xf>
    <xf numFmtId="0" fontId="20" fillId="0" borderId="12" xfId="45" applyFont="1" applyFill="1" applyBorder="1" applyAlignment="1" applyProtection="1">
      <alignment horizontal="center" vertical="center"/>
    </xf>
    <xf numFmtId="0" fontId="23" fillId="0" borderId="23" xfId="0" applyFont="1" applyBorder="1" applyAlignment="1">
      <alignment horizontal="center" vertical="center"/>
    </xf>
    <xf numFmtId="0" fontId="23" fillId="0" borderId="18" xfId="0" applyFont="1" applyBorder="1" applyAlignment="1">
      <alignment horizontal="center" vertical="center"/>
    </xf>
    <xf numFmtId="0" fontId="20" fillId="0" borderId="12" xfId="48" applyFont="1" applyBorder="1" applyAlignment="1">
      <alignment horizontal="center" vertical="center"/>
    </xf>
    <xf numFmtId="0" fontId="20" fillId="0" borderId="23" xfId="48" applyFont="1" applyBorder="1" applyAlignment="1">
      <alignment horizontal="center" vertical="center"/>
    </xf>
    <xf numFmtId="0" fontId="20" fillId="0" borderId="18" xfId="48" applyFont="1" applyBorder="1" applyAlignment="1">
      <alignment horizontal="center" vertical="center"/>
    </xf>
    <xf numFmtId="0" fontId="23" fillId="0" borderId="22" xfId="0" applyFont="1" applyBorder="1" applyAlignment="1">
      <alignment horizontal="left" vertical="center" wrapText="1"/>
    </xf>
    <xf numFmtId="0" fontId="23" fillId="0" borderId="15" xfId="0" applyFont="1" applyBorder="1" applyAlignment="1">
      <alignment horizontal="left"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0" fillId="0" borderId="13" xfId="0" applyFill="1" applyBorder="1" applyAlignment="1">
      <alignment wrapText="1"/>
    </xf>
    <xf numFmtId="0" fontId="0" fillId="0" borderId="24" xfId="0" applyBorder="1" applyAlignment="1">
      <alignment wrapText="1"/>
    </xf>
    <xf numFmtId="0" fontId="0" fillId="0" borderId="16" xfId="0" applyBorder="1" applyAlignment="1">
      <alignment wrapText="1"/>
    </xf>
    <xf numFmtId="0" fontId="34" fillId="0" borderId="23" xfId="0" applyFont="1" applyBorder="1" applyAlignment="1">
      <alignment horizontal="left"/>
    </xf>
    <xf numFmtId="0" fontId="34" fillId="0" borderId="18" xfId="0" applyFont="1" applyBorder="1" applyAlignment="1">
      <alignment horizontal="left"/>
    </xf>
    <xf numFmtId="0" fontId="34" fillId="0" borderId="17" xfId="0" applyFont="1" applyBorder="1" applyAlignment="1">
      <alignment horizontal="left"/>
    </xf>
  </cellXfs>
  <cellStyles count="54">
    <cellStyle name="20 % - Akzent1" xfId="18" builtinId="30" customBuiltin="1"/>
    <cellStyle name="20 % - Akzent2" xfId="22" builtinId="34" customBuiltin="1"/>
    <cellStyle name="20 % - Akzent3" xfId="26" builtinId="38" customBuiltin="1"/>
    <cellStyle name="20 % - Akzent4" xfId="30" builtinId="42" customBuiltin="1"/>
    <cellStyle name="20 % - Akzent5" xfId="34" builtinId="46" customBuiltin="1"/>
    <cellStyle name="20 % - Akzent6" xfId="38" builtinId="50" customBuiltin="1"/>
    <cellStyle name="40 % - Akzent1" xfId="19" builtinId="31" customBuiltin="1"/>
    <cellStyle name="40 % - Akzent2" xfId="23" builtinId="35" customBuiltin="1"/>
    <cellStyle name="40 % - Akzent3" xfId="27" builtinId="39" customBuiltin="1"/>
    <cellStyle name="40 % - Akzent4" xfId="31" builtinId="43" customBuiltin="1"/>
    <cellStyle name="40 % - Akzent5" xfId="35" builtinId="47" customBuiltin="1"/>
    <cellStyle name="40 % - Akzent6" xfId="39" builtinId="51" customBuiltin="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Komma" xfId="52" builtinId="3"/>
    <cellStyle name="Komma 2" xfId="49" xr:uid="{00000000-0005-0000-0000-00001F000000}"/>
    <cellStyle name="Link" xfId="53" builtinId="8"/>
    <cellStyle name="Neutral" xfId="8" builtinId="28" customBuiltin="1"/>
    <cellStyle name="Notiz 2" xfId="42" xr:uid="{00000000-0005-0000-0000-000022000000}"/>
    <cellStyle name="Prozent" xfId="50" builtinId="5"/>
    <cellStyle name="Prozent 2" xfId="47" xr:uid="{00000000-0005-0000-0000-000024000000}"/>
    <cellStyle name="Prozent 3" xfId="43" xr:uid="{00000000-0005-0000-0000-000025000000}"/>
    <cellStyle name="Schlecht" xfId="7" builtinId="27" customBuiltin="1"/>
    <cellStyle name="Standard" xfId="0" builtinId="0"/>
    <cellStyle name="Standard 2" xfId="44" xr:uid="{00000000-0005-0000-0000-000028000000}"/>
    <cellStyle name="Standard 3" xfId="48" xr:uid="{00000000-0005-0000-0000-000029000000}"/>
    <cellStyle name="Standard 4" xfId="41" xr:uid="{00000000-0005-0000-0000-00002A000000}"/>
    <cellStyle name="Standard_Anl 4 AVV-SH" xfId="45" xr:uid="{00000000-0005-0000-0000-00002B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ährung" xfId="51" builtinId="4"/>
    <cellStyle name="Währung 2" xfId="46" xr:uid="{00000000-0005-0000-0000-000033000000}"/>
    <cellStyle name="Warnender Text" xfId="14" builtinId="11" customBuiltin="1"/>
    <cellStyle name="Zelle überprüfen" xfId="13" builtinId="23" customBuiltin="1"/>
  </cellStyles>
  <dxfs count="0"/>
  <tableStyles count="0" defaultTableStyle="TableStyleMedium2" defaultPivotStyle="PivotStyleLight16"/>
  <colors>
    <mruColors>
      <color rgb="FFFFFF99"/>
      <color rgb="FFFFFF66"/>
      <color rgb="FF000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ette.Loehndorf1\AppData\Local\Microsoft\Windows\Temporary%20Internet%20Files\Content.Outlook\AM4WVYY6\T431.208.001%20VV%20Kalkulation%20MW%20anony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ormularsatz\2021\Besondere%20Wohnform\Muster%20FS2020-BesondereWohnform-OhneTS-2021-07-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asis"/>
      <sheetName val="Struktur"/>
      <sheetName val="Personal"/>
      <sheetName val="Darlehen"/>
      <sheetName val="Investdaten"/>
      <sheetName val="Beförderung"/>
      <sheetName val="Miete-Leasing"/>
      <sheetName val="Miete-Pacht"/>
      <sheetName val="Kalkulation"/>
      <sheetName val="Finanzierung"/>
      <sheetName val="Instandhaltung"/>
      <sheetName val="Zinsaufwendungen"/>
      <sheetName val="Abschreibungen"/>
      <sheetName val="EK-Verzinsung"/>
      <sheetName val="Anlage Baukostenindex"/>
      <sheetName val="Anlage Baupreisfaktor"/>
      <sheetName val="Anlage EK Zinssatz"/>
      <sheetName val="KFZ-Preisindex"/>
      <sheetName val="Zusatzpersonal"/>
      <sheetName val="Zusatzmodul"/>
    </sheetNames>
    <sheetDataSet>
      <sheetData sheetId="0" refreshError="1"/>
      <sheetData sheetId="1" refreshError="1">
        <row r="1">
          <cell r="A1" t="str">
            <v>Stand: 08.10.2015 (Formularsatz ab 2016)</v>
          </cell>
        </row>
        <row r="34">
          <cell r="H34">
            <v>1.4999999999999999E-2</v>
          </cell>
        </row>
        <row r="35">
          <cell r="H35">
            <v>1.4800000000000001E-2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lächen"/>
      <sheetName val="KDU-FL"/>
      <sheetName val="Basisleistung"/>
      <sheetName val="Zeitkorridore"/>
      <sheetName val="Personalvereinbarung"/>
      <sheetName val="Netto JAZ"/>
      <sheetName val="Std-Satz"/>
      <sheetName val="BL-Invest"/>
      <sheetName val="BL-Miete"/>
      <sheetName val="Anlage Baukostenindex"/>
      <sheetName val="Anlage Baupreisfaktor"/>
      <sheetName val="Anlage EK Zinssatz"/>
      <sheetName val="KFZ-Preisindex"/>
    </sheetNames>
    <sheetDataSet>
      <sheetData sheetId="0"/>
      <sheetData sheetId="1"/>
      <sheetData sheetId="2"/>
      <sheetData sheetId="3">
        <row r="3">
          <cell r="K3">
            <v>0</v>
          </cell>
        </row>
      </sheetData>
      <sheetData sheetId="4">
        <row r="8">
          <cell r="B8">
            <v>0</v>
          </cell>
        </row>
        <row r="16">
          <cell r="B16">
            <v>0</v>
          </cell>
        </row>
        <row r="24">
          <cell r="B24">
            <v>0</v>
          </cell>
        </row>
        <row r="32">
          <cell r="B32">
            <v>0</v>
          </cell>
        </row>
      </sheetData>
      <sheetData sheetId="5"/>
      <sheetData sheetId="6">
        <row r="29">
          <cell r="C29">
            <v>1573.3114962354553</v>
          </cell>
        </row>
      </sheetData>
      <sheetData sheetId="7">
        <row r="5">
          <cell r="A5" t="str">
            <v>Personalkosten Assistenzkraft</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7"/>
  <sheetViews>
    <sheetView tabSelected="1" zoomScale="90" zoomScaleNormal="90" workbookViewId="0">
      <selection activeCell="C24" sqref="C24"/>
    </sheetView>
  </sheetViews>
  <sheetFormatPr baseColWidth="10" defaultColWidth="11.44140625" defaultRowHeight="13.2" x14ac:dyDescent="0.25"/>
  <cols>
    <col min="1" max="1" width="45.109375" style="190" bestFit="1" customWidth="1"/>
    <col min="2" max="2" width="8.33203125" style="190" bestFit="1" customWidth="1"/>
    <col min="3" max="3" width="17.44140625" style="114" customWidth="1"/>
    <col min="4" max="4" width="17.6640625" style="114" customWidth="1"/>
    <col min="5" max="5" width="41.109375" style="114" customWidth="1"/>
    <col min="6" max="6" width="19.88671875" style="114" customWidth="1"/>
    <col min="7" max="7" width="16" style="114" customWidth="1"/>
    <col min="8" max="16384" width="11.44140625" style="114"/>
  </cols>
  <sheetData>
    <row r="1" spans="1:7" ht="21.75" customHeight="1" thickBot="1" x14ac:dyDescent="0.3">
      <c r="A1" s="362" t="str">
        <f>"FSatz gW Transformation-09.12.2021 " &amp;  $C$12</f>
        <v xml:space="preserve">FSatz gW Transformation-09.12.2021 </v>
      </c>
      <c r="B1" s="362"/>
      <c r="C1" s="362"/>
      <c r="D1" s="362"/>
      <c r="E1" s="362"/>
      <c r="F1" s="362"/>
      <c r="G1" s="362"/>
    </row>
    <row r="2" spans="1:7" s="119" customFormat="1" ht="17.399999999999999" customHeight="1" x14ac:dyDescent="0.3">
      <c r="A2" s="115"/>
      <c r="B2" s="243"/>
      <c r="C2" s="116" t="s">
        <v>345</v>
      </c>
      <c r="D2" s="117"/>
      <c r="E2" s="117"/>
      <c r="F2" s="117"/>
      <c r="G2" s="118"/>
    </row>
    <row r="3" spans="1:7" s="119" customFormat="1" ht="18" customHeight="1" x14ac:dyDescent="0.3">
      <c r="A3" s="120" t="s">
        <v>311</v>
      </c>
      <c r="B3" s="121"/>
      <c r="C3" s="122">
        <v>2022</v>
      </c>
      <c r="D3" s="363"/>
      <c r="E3" s="364"/>
      <c r="F3" s="364"/>
      <c r="G3" s="365"/>
    </row>
    <row r="4" spans="1:7" s="119" customFormat="1" ht="18" customHeight="1" x14ac:dyDescent="0.3">
      <c r="A4" s="120" t="s">
        <v>312</v>
      </c>
      <c r="B4" s="121"/>
      <c r="C4" s="357"/>
      <c r="D4" s="357"/>
      <c r="E4" s="357"/>
      <c r="F4" s="357"/>
      <c r="G4" s="358"/>
    </row>
    <row r="5" spans="1:7" s="119" customFormat="1" ht="18" customHeight="1" x14ac:dyDescent="0.3">
      <c r="A5" s="123" t="s">
        <v>313</v>
      </c>
      <c r="B5" s="124"/>
      <c r="C5" s="366"/>
      <c r="D5" s="357"/>
      <c r="E5" s="357"/>
      <c r="F5" s="357"/>
      <c r="G5" s="358"/>
    </row>
    <row r="6" spans="1:7" s="119" customFormat="1" ht="18" customHeight="1" x14ac:dyDescent="0.3">
      <c r="A6" s="125" t="s">
        <v>314</v>
      </c>
      <c r="B6" s="124"/>
      <c r="C6" s="357"/>
      <c r="D6" s="357"/>
      <c r="E6" s="357"/>
      <c r="F6" s="357"/>
      <c r="G6" s="358"/>
    </row>
    <row r="7" spans="1:7" s="119" customFormat="1" ht="18" customHeight="1" x14ac:dyDescent="0.3">
      <c r="A7" s="125" t="s">
        <v>315</v>
      </c>
      <c r="B7" s="124"/>
      <c r="C7" s="357"/>
      <c r="D7" s="357"/>
      <c r="E7" s="357"/>
      <c r="F7" s="357"/>
      <c r="G7" s="358"/>
    </row>
    <row r="8" spans="1:7" s="119" customFormat="1" ht="18" customHeight="1" x14ac:dyDescent="0.3">
      <c r="A8" s="126" t="s">
        <v>316</v>
      </c>
      <c r="B8" s="124"/>
      <c r="C8" s="352"/>
      <c r="D8" s="353"/>
      <c r="E8" s="354"/>
      <c r="F8" s="352"/>
      <c r="G8" s="355"/>
    </row>
    <row r="9" spans="1:7" s="119" customFormat="1" ht="18" customHeight="1" x14ac:dyDescent="0.3">
      <c r="A9" s="127" t="s">
        <v>317</v>
      </c>
      <c r="B9" s="128"/>
      <c r="C9" s="356"/>
      <c r="D9" s="357"/>
      <c r="E9" s="357"/>
      <c r="F9" s="357"/>
      <c r="G9" s="358"/>
    </row>
    <row r="10" spans="1:7" s="119" customFormat="1" ht="18" customHeight="1" thickBot="1" x14ac:dyDescent="0.35">
      <c r="A10" s="129" t="s">
        <v>318</v>
      </c>
      <c r="B10" s="128"/>
      <c r="C10" s="357"/>
      <c r="D10" s="357"/>
      <c r="E10" s="357"/>
      <c r="F10" s="357"/>
      <c r="G10" s="358"/>
    </row>
    <row r="11" spans="1:7" s="119" customFormat="1" ht="16.5" customHeight="1" x14ac:dyDescent="0.3">
      <c r="A11" s="115" t="s">
        <v>319</v>
      </c>
      <c r="B11" s="128"/>
      <c r="C11" s="359"/>
      <c r="D11" s="359"/>
      <c r="E11" s="359"/>
      <c r="F11" s="359"/>
      <c r="G11" s="360"/>
    </row>
    <row r="12" spans="1:7" s="119" customFormat="1" ht="18" customHeight="1" x14ac:dyDescent="0.3">
      <c r="A12" s="123" t="s">
        <v>313</v>
      </c>
      <c r="B12" s="124"/>
      <c r="C12" s="357"/>
      <c r="D12" s="357"/>
      <c r="E12" s="357"/>
      <c r="F12" s="357"/>
      <c r="G12" s="358"/>
    </row>
    <row r="13" spans="1:7" s="119" customFormat="1" ht="18" customHeight="1" x14ac:dyDescent="0.3">
      <c r="A13" s="125" t="s">
        <v>314</v>
      </c>
      <c r="B13" s="124"/>
      <c r="C13" s="357"/>
      <c r="D13" s="357"/>
      <c r="E13" s="357"/>
      <c r="F13" s="357"/>
      <c r="G13" s="358"/>
    </row>
    <row r="14" spans="1:7" s="119" customFormat="1" ht="18" customHeight="1" x14ac:dyDescent="0.3">
      <c r="A14" s="125" t="s">
        <v>315</v>
      </c>
      <c r="B14" s="124"/>
      <c r="C14" s="357"/>
      <c r="D14" s="357"/>
      <c r="E14" s="357"/>
      <c r="F14" s="357"/>
      <c r="G14" s="358"/>
    </row>
    <row r="15" spans="1:7" s="119" customFormat="1" ht="18" customHeight="1" x14ac:dyDescent="0.3">
      <c r="A15" s="126" t="s">
        <v>320</v>
      </c>
      <c r="B15" s="124"/>
      <c r="C15" s="353"/>
      <c r="D15" s="361"/>
      <c r="E15" s="354"/>
      <c r="F15" s="352"/>
      <c r="G15" s="355"/>
    </row>
    <row r="16" spans="1:7" s="119" customFormat="1" ht="18" customHeight="1" x14ac:dyDescent="0.3">
      <c r="A16" s="130" t="s">
        <v>317</v>
      </c>
      <c r="B16" s="131"/>
      <c r="C16" s="357"/>
      <c r="D16" s="357"/>
      <c r="E16" s="357"/>
      <c r="F16" s="357"/>
      <c r="G16" s="358"/>
    </row>
    <row r="17" spans="1:7" s="119" customFormat="1" ht="18" customHeight="1" x14ac:dyDescent="0.3">
      <c r="A17" s="130" t="s">
        <v>321</v>
      </c>
      <c r="B17" s="131"/>
      <c r="C17" s="335"/>
      <c r="D17" s="350"/>
      <c r="E17" s="350"/>
      <c r="F17" s="350"/>
      <c r="G17" s="351"/>
    </row>
    <row r="18" spans="1:7" s="119" customFormat="1" ht="28.5" customHeight="1" x14ac:dyDescent="0.3">
      <c r="A18" s="132" t="s">
        <v>322</v>
      </c>
      <c r="B18" s="131"/>
      <c r="C18" s="335"/>
      <c r="D18" s="336"/>
      <c r="E18" s="336"/>
      <c r="F18" s="336"/>
      <c r="G18" s="337"/>
    </row>
    <row r="19" spans="1:7" s="119" customFormat="1" ht="33.75" customHeight="1" thickBot="1" x14ac:dyDescent="0.35">
      <c r="A19" s="133" t="s">
        <v>323</v>
      </c>
      <c r="B19" s="134"/>
      <c r="C19" s="338" t="s">
        <v>344</v>
      </c>
      <c r="D19" s="339"/>
      <c r="E19" s="339"/>
      <c r="F19" s="339"/>
      <c r="G19" s="340"/>
    </row>
    <row r="20" spans="1:7" s="119" customFormat="1" ht="4.5" customHeight="1" thickBot="1" x14ac:dyDescent="0.35">
      <c r="A20" s="135"/>
      <c r="B20" s="135"/>
      <c r="C20" s="136"/>
      <c r="D20" s="137"/>
      <c r="E20" s="137"/>
      <c r="F20" s="137"/>
    </row>
    <row r="21" spans="1:7" s="119" customFormat="1" ht="22.65" customHeight="1" x14ac:dyDescent="0.3">
      <c r="A21" s="341" t="s">
        <v>324</v>
      </c>
      <c r="B21" s="342"/>
      <c r="C21" s="343"/>
      <c r="D21" s="343"/>
      <c r="E21" s="343"/>
      <c r="F21" s="343"/>
      <c r="G21" s="344"/>
    </row>
    <row r="22" spans="1:7" s="119" customFormat="1" ht="25.5" customHeight="1" x14ac:dyDescent="0.3">
      <c r="A22" s="203" t="s">
        <v>325</v>
      </c>
      <c r="B22" s="326"/>
      <c r="C22" s="138">
        <v>20</v>
      </c>
      <c r="D22" s="139" t="s">
        <v>326</v>
      </c>
      <c r="E22" s="144"/>
      <c r="F22" s="140"/>
      <c r="G22" s="204"/>
    </row>
    <row r="23" spans="1:7" s="119" customFormat="1" ht="31.5" customHeight="1" x14ac:dyDescent="0.3">
      <c r="A23" s="203" t="s">
        <v>327</v>
      </c>
      <c r="B23" s="324"/>
      <c r="C23" s="141"/>
      <c r="D23" s="345" t="s">
        <v>328</v>
      </c>
      <c r="E23" s="346"/>
      <c r="F23" s="142"/>
      <c r="G23" s="205"/>
    </row>
    <row r="24" spans="1:7" s="119" customFormat="1" ht="21.15" customHeight="1" x14ac:dyDescent="0.3">
      <c r="A24" s="206" t="s">
        <v>329</v>
      </c>
      <c r="B24" s="324"/>
      <c r="C24" s="143"/>
      <c r="D24" s="162"/>
      <c r="E24" s="144"/>
      <c r="F24" s="145"/>
      <c r="G24" s="207" t="e">
        <f>100%/AL</f>
        <v>#DIV/0!</v>
      </c>
    </row>
    <row r="25" spans="1:7" s="119" customFormat="1" ht="31.5" customHeight="1" x14ac:dyDescent="0.3">
      <c r="A25" s="203" t="s">
        <v>330</v>
      </c>
      <c r="B25" s="324"/>
      <c r="C25" s="196">
        <v>44562</v>
      </c>
      <c r="D25" s="197"/>
      <c r="E25" s="146"/>
      <c r="F25" s="147"/>
      <c r="G25" s="205"/>
    </row>
    <row r="26" spans="1:7" s="119" customFormat="1" ht="18.75" customHeight="1" x14ac:dyDescent="0.3">
      <c r="A26" s="242" t="s">
        <v>331</v>
      </c>
      <c r="B26" s="324"/>
      <c r="C26" s="148"/>
      <c r="D26" s="149" t="s">
        <v>312</v>
      </c>
      <c r="E26" s="150">
        <f>+C4</f>
        <v>0</v>
      </c>
      <c r="F26" s="151"/>
      <c r="G26" s="208"/>
    </row>
    <row r="27" spans="1:7" s="119" customFormat="1" ht="18.899999999999999" customHeight="1" x14ac:dyDescent="0.3">
      <c r="A27" s="126"/>
      <c r="B27" s="324"/>
      <c r="C27" s="152" t="s">
        <v>332</v>
      </c>
      <c r="D27" s="153" t="s">
        <v>333</v>
      </c>
      <c r="E27" s="153" t="s">
        <v>334</v>
      </c>
      <c r="F27" s="154"/>
      <c r="G27" s="209"/>
    </row>
    <row r="28" spans="1:7" s="119" customFormat="1" ht="18.899999999999999" customHeight="1" x14ac:dyDescent="0.3">
      <c r="A28" s="210" t="s">
        <v>336</v>
      </c>
      <c r="B28" s="324"/>
      <c r="C28" s="155" t="e">
        <f>'Transformation 2022'!H104</f>
        <v>#DIV/0!</v>
      </c>
      <c r="D28" s="195"/>
      <c r="E28" s="157"/>
      <c r="F28" s="199"/>
      <c r="G28" s="214"/>
    </row>
    <row r="29" spans="1:7" s="119" customFormat="1" ht="18.899999999999999" customHeight="1" x14ac:dyDescent="0.3">
      <c r="A29" s="210" t="s">
        <v>337</v>
      </c>
      <c r="B29" s="324"/>
      <c r="C29" s="155"/>
      <c r="D29" s="195"/>
      <c r="E29" s="157"/>
      <c r="F29" s="199"/>
      <c r="G29" s="214"/>
    </row>
    <row r="30" spans="1:7" s="119" customFormat="1" ht="18.899999999999999" customHeight="1" x14ac:dyDescent="0.3">
      <c r="A30" s="210" t="s">
        <v>338</v>
      </c>
      <c r="B30" s="324"/>
      <c r="C30" s="155"/>
      <c r="D30" s="195"/>
      <c r="E30" s="157"/>
      <c r="F30" s="199"/>
      <c r="G30" s="214"/>
    </row>
    <row r="31" spans="1:7" s="119" customFormat="1" ht="18.899999999999999" customHeight="1" x14ac:dyDescent="0.3">
      <c r="A31" s="210" t="s">
        <v>339</v>
      </c>
      <c r="B31" s="325"/>
      <c r="C31" s="241"/>
      <c r="D31" s="195"/>
      <c r="E31" s="157"/>
      <c r="F31" s="199"/>
      <c r="G31" s="214"/>
    </row>
    <row r="32" spans="1:7" s="119" customFormat="1" ht="18.899999999999999" customHeight="1" thickBot="1" x14ac:dyDescent="0.35">
      <c r="A32" s="210" t="s">
        <v>335</v>
      </c>
      <c r="B32" s="324"/>
      <c r="C32" s="163" t="e">
        <f>'Transformation 2022'!H106</f>
        <v>#DIV/0!</v>
      </c>
      <c r="D32" s="158"/>
      <c r="E32" s="157"/>
      <c r="F32" s="159"/>
      <c r="G32" s="211"/>
    </row>
    <row r="33" spans="1:8" s="119" customFormat="1" ht="18.899999999999999" customHeight="1" x14ac:dyDescent="0.3">
      <c r="A33" s="212" t="s">
        <v>346</v>
      </c>
      <c r="B33" s="324"/>
      <c r="C33" s="323" t="e">
        <f>'Transformation 2022'!H96</f>
        <v>#DIV/0!</v>
      </c>
      <c r="D33" s="198"/>
      <c r="E33" s="160"/>
      <c r="F33" s="161"/>
      <c r="G33" s="213"/>
    </row>
    <row r="34" spans="1:8" s="119" customFormat="1" ht="3.75" customHeight="1" x14ac:dyDescent="0.3">
      <c r="A34" s="125"/>
      <c r="B34" s="164"/>
      <c r="C34" s="165"/>
      <c r="D34" s="166"/>
      <c r="E34" s="159"/>
      <c r="F34" s="159"/>
      <c r="G34" s="211"/>
    </row>
    <row r="35" spans="1:8" s="119" customFormat="1" ht="20.399999999999999" x14ac:dyDescent="0.3">
      <c r="A35" s="215" t="s">
        <v>353</v>
      </c>
      <c r="B35" s="193"/>
      <c r="C35" s="194" t="s">
        <v>357</v>
      </c>
      <c r="D35" s="194" t="s">
        <v>356</v>
      </c>
      <c r="E35" s="193"/>
      <c r="F35" s="226"/>
      <c r="G35" s="227"/>
    </row>
    <row r="36" spans="1:8" s="119" customFormat="1" ht="21.9" customHeight="1" x14ac:dyDescent="0.3">
      <c r="A36" s="216" t="s">
        <v>347</v>
      </c>
      <c r="B36" s="347"/>
      <c r="C36" s="163">
        <f t="shared" ref="C36:C44" si="0">D36*(100%+PK)</f>
        <v>0</v>
      </c>
      <c r="D36" s="191"/>
      <c r="E36" s="192">
        <f>IF(D36&lt;&gt;0,C36/D36*100-100,0)</f>
        <v>0</v>
      </c>
      <c r="F36" s="159"/>
      <c r="G36" s="211"/>
    </row>
    <row r="37" spans="1:8" s="119" customFormat="1" ht="21.9" customHeight="1" x14ac:dyDescent="0.3">
      <c r="A37" s="210" t="s">
        <v>348</v>
      </c>
      <c r="B37" s="348"/>
      <c r="C37" s="163">
        <f t="shared" si="0"/>
        <v>0</v>
      </c>
      <c r="D37" s="156"/>
      <c r="E37" s="192">
        <f t="shared" ref="E37:E46" si="1">IF(D37&lt;&gt;0,C37/D37*100-100,0)</f>
        <v>0</v>
      </c>
      <c r="F37" s="159"/>
      <c r="G37" s="211"/>
    </row>
    <row r="38" spans="1:8" s="119" customFormat="1" ht="21.9" customHeight="1" x14ac:dyDescent="0.3">
      <c r="A38" s="210" t="s">
        <v>349</v>
      </c>
      <c r="B38" s="348"/>
      <c r="C38" s="163">
        <f t="shared" si="0"/>
        <v>0</v>
      </c>
      <c r="D38" s="156"/>
      <c r="E38" s="192">
        <f t="shared" si="1"/>
        <v>0</v>
      </c>
      <c r="F38" s="159"/>
      <c r="G38" s="211"/>
    </row>
    <row r="39" spans="1:8" s="119" customFormat="1" ht="21.9" customHeight="1" x14ac:dyDescent="0.3">
      <c r="A39" s="210" t="s">
        <v>350</v>
      </c>
      <c r="B39" s="348"/>
      <c r="C39" s="163">
        <f t="shared" si="0"/>
        <v>0</v>
      </c>
      <c r="D39" s="156"/>
      <c r="E39" s="192">
        <f>IF(D39&lt;&gt;0,C39/D39*100-100,0)</f>
        <v>0</v>
      </c>
      <c r="F39" s="159"/>
      <c r="G39" s="211"/>
    </row>
    <row r="40" spans="1:8" s="119" customFormat="1" ht="21.9" customHeight="1" x14ac:dyDescent="0.3">
      <c r="A40" s="210" t="s">
        <v>351</v>
      </c>
      <c r="B40" s="348"/>
      <c r="C40" s="163">
        <f t="shared" si="0"/>
        <v>0</v>
      </c>
      <c r="D40" s="156"/>
      <c r="E40" s="192">
        <f t="shared" si="1"/>
        <v>0</v>
      </c>
      <c r="F40" s="159"/>
      <c r="G40" s="211"/>
    </row>
    <row r="41" spans="1:8" s="119" customFormat="1" ht="21.9" customHeight="1" x14ac:dyDescent="0.3">
      <c r="A41" s="210" t="s">
        <v>352</v>
      </c>
      <c r="B41" s="348"/>
      <c r="C41" s="163">
        <f t="shared" si="0"/>
        <v>0</v>
      </c>
      <c r="D41" s="156"/>
      <c r="E41" s="192">
        <f t="shared" si="1"/>
        <v>0</v>
      </c>
      <c r="F41" s="159"/>
      <c r="G41" s="211"/>
    </row>
    <row r="42" spans="1:8" s="119" customFormat="1" ht="21.9" customHeight="1" x14ac:dyDescent="0.3">
      <c r="A42" s="330" t="s">
        <v>377</v>
      </c>
      <c r="B42" s="348"/>
      <c r="C42" s="163">
        <f t="shared" si="0"/>
        <v>0</v>
      </c>
      <c r="D42" s="156"/>
      <c r="E42" s="192">
        <f t="shared" si="1"/>
        <v>0</v>
      </c>
      <c r="F42" s="159"/>
      <c r="G42" s="211"/>
    </row>
    <row r="43" spans="1:8" s="119" customFormat="1" ht="21.9" customHeight="1" x14ac:dyDescent="0.3">
      <c r="A43" s="330" t="s">
        <v>377</v>
      </c>
      <c r="B43" s="348"/>
      <c r="C43" s="163">
        <f t="shared" si="0"/>
        <v>0</v>
      </c>
      <c r="D43" s="156"/>
      <c r="E43" s="192">
        <f t="shared" si="1"/>
        <v>0</v>
      </c>
      <c r="F43" s="159"/>
      <c r="G43" s="211"/>
    </row>
    <row r="44" spans="1:8" s="119" customFormat="1" ht="18" customHeight="1" x14ac:dyDescent="0.3">
      <c r="A44" s="330" t="s">
        <v>377</v>
      </c>
      <c r="B44" s="349"/>
      <c r="C44" s="163">
        <f t="shared" si="0"/>
        <v>0</v>
      </c>
      <c r="D44" s="156"/>
      <c r="E44" s="192">
        <f t="shared" si="1"/>
        <v>0</v>
      </c>
      <c r="F44" s="225"/>
      <c r="G44" s="217"/>
      <c r="H44" s="168"/>
    </row>
    <row r="45" spans="1:8" s="119" customFormat="1" ht="18" customHeight="1" x14ac:dyDescent="0.3">
      <c r="A45" s="215" t="s">
        <v>354</v>
      </c>
      <c r="B45" s="193"/>
      <c r="C45" s="163"/>
      <c r="D45" s="156"/>
      <c r="E45" s="167"/>
      <c r="F45" s="225"/>
      <c r="G45" s="217"/>
      <c r="H45" s="168"/>
    </row>
    <row r="46" spans="1:8" s="119" customFormat="1" ht="18" customHeight="1" thickBot="1" x14ac:dyDescent="0.35">
      <c r="A46" s="218" t="s">
        <v>355</v>
      </c>
      <c r="B46" s="219"/>
      <c r="C46" s="220">
        <f>D46*(100%+PK)</f>
        <v>0</v>
      </c>
      <c r="D46" s="221"/>
      <c r="E46" s="222">
        <f t="shared" si="1"/>
        <v>0</v>
      </c>
      <c r="F46" s="223"/>
      <c r="G46" s="224"/>
      <c r="H46" s="168"/>
    </row>
    <row r="47" spans="1:8" s="170" customFormat="1" ht="6.6" customHeight="1" x14ac:dyDescent="0.3">
      <c r="A47" s="169"/>
      <c r="B47" s="169"/>
      <c r="C47" s="166"/>
      <c r="D47" s="166"/>
      <c r="E47" s="159"/>
      <c r="F47" s="159"/>
    </row>
    <row r="48" spans="1:8" s="170" customFormat="1" ht="3.75" customHeight="1" thickBot="1" x14ac:dyDescent="0.35">
      <c r="A48" s="171"/>
      <c r="B48" s="171"/>
      <c r="C48" s="166"/>
      <c r="D48" s="166"/>
      <c r="E48" s="159"/>
      <c r="F48" s="159"/>
    </row>
    <row r="49" spans="1:7" s="170" customFormat="1" ht="29.25" customHeight="1" thickTop="1" x14ac:dyDescent="0.3">
      <c r="A49" s="332" t="s">
        <v>340</v>
      </c>
      <c r="B49" s="333"/>
      <c r="C49" s="333"/>
      <c r="D49" s="333"/>
      <c r="E49" s="333"/>
      <c r="F49" s="333"/>
      <c r="G49" s="334"/>
    </row>
    <row r="50" spans="1:7" s="170" customFormat="1" ht="23.25" customHeight="1" x14ac:dyDescent="0.3">
      <c r="A50" s="172" t="s">
        <v>341</v>
      </c>
      <c r="B50" s="173"/>
      <c r="C50" s="173"/>
      <c r="D50" s="174"/>
      <c r="E50" s="173"/>
      <c r="F50" s="173"/>
      <c r="G50" s="175"/>
    </row>
    <row r="51" spans="1:7" s="170" customFormat="1" ht="15.75" customHeight="1" x14ac:dyDescent="0.3">
      <c r="A51" s="176"/>
      <c r="B51" s="177"/>
      <c r="C51" s="178"/>
      <c r="D51" s="179"/>
      <c r="E51" s="177"/>
      <c r="F51" s="177"/>
      <c r="G51" s="180"/>
    </row>
    <row r="52" spans="1:7" s="170" customFormat="1" ht="12.75" customHeight="1" x14ac:dyDescent="0.3">
      <c r="A52" s="176"/>
      <c r="B52" s="177"/>
      <c r="C52" s="177"/>
      <c r="D52" s="181"/>
      <c r="E52" s="177"/>
      <c r="F52" s="177"/>
      <c r="G52" s="180"/>
    </row>
    <row r="53" spans="1:7" s="164" customFormat="1" ht="17.25" customHeight="1" thickBot="1" x14ac:dyDescent="0.35">
      <c r="A53" s="182" t="s">
        <v>342</v>
      </c>
      <c r="B53" s="183"/>
      <c r="C53" s="183"/>
      <c r="D53" s="184" t="s">
        <v>343</v>
      </c>
      <c r="E53" s="183"/>
      <c r="F53" s="183"/>
      <c r="G53" s="185"/>
    </row>
    <row r="54" spans="1:7" s="170" customFormat="1" ht="15" thickTop="1" x14ac:dyDescent="0.3">
      <c r="A54" s="186"/>
      <c r="B54" s="186"/>
      <c r="C54" s="186"/>
      <c r="D54" s="186"/>
      <c r="E54" s="186"/>
      <c r="F54" s="186"/>
    </row>
    <row r="55" spans="1:7" s="170" customFormat="1" ht="14.4" x14ac:dyDescent="0.3">
      <c r="A55" s="186"/>
      <c r="B55" s="186"/>
      <c r="C55" s="186"/>
      <c r="D55" s="186"/>
      <c r="E55" s="186"/>
      <c r="F55" s="186"/>
    </row>
    <row r="56" spans="1:7" s="170" customFormat="1" x14ac:dyDescent="0.3">
      <c r="A56" s="187"/>
      <c r="B56" s="187"/>
    </row>
    <row r="57" spans="1:7" s="170" customFormat="1" x14ac:dyDescent="0.3">
      <c r="A57" s="187"/>
      <c r="B57" s="187"/>
    </row>
    <row r="58" spans="1:7" s="170" customFormat="1" x14ac:dyDescent="0.3">
      <c r="A58" s="187"/>
      <c r="B58" s="187"/>
    </row>
    <row r="59" spans="1:7" s="170" customFormat="1" x14ac:dyDescent="0.3">
      <c r="A59" s="187"/>
      <c r="B59" s="187"/>
    </row>
    <row r="60" spans="1:7" s="170" customFormat="1" x14ac:dyDescent="0.3">
      <c r="A60" s="187"/>
      <c r="B60" s="187"/>
    </row>
    <row r="61" spans="1:7" s="170" customFormat="1" x14ac:dyDescent="0.3">
      <c r="A61" s="187"/>
      <c r="B61" s="187"/>
    </row>
    <row r="62" spans="1:7" s="170" customFormat="1" x14ac:dyDescent="0.3">
      <c r="A62" s="187"/>
      <c r="B62" s="187"/>
    </row>
    <row r="63" spans="1:7" s="170" customFormat="1" x14ac:dyDescent="0.3">
      <c r="A63" s="187"/>
      <c r="B63" s="187"/>
    </row>
    <row r="64" spans="1:7" s="170" customFormat="1" x14ac:dyDescent="0.3">
      <c r="A64" s="187"/>
      <c r="B64" s="187"/>
    </row>
    <row r="65" spans="1:2" s="170" customFormat="1" x14ac:dyDescent="0.3">
      <c r="A65" s="187"/>
      <c r="B65" s="187"/>
    </row>
    <row r="66" spans="1:2" s="170" customFormat="1" x14ac:dyDescent="0.3">
      <c r="A66" s="187"/>
      <c r="B66" s="187"/>
    </row>
    <row r="67" spans="1:2" s="170" customFormat="1" x14ac:dyDescent="0.3">
      <c r="A67" s="187"/>
      <c r="B67" s="187"/>
    </row>
    <row r="68" spans="1:2" s="170" customFormat="1" x14ac:dyDescent="0.3">
      <c r="A68" s="187"/>
      <c r="B68" s="187"/>
    </row>
    <row r="69" spans="1:2" s="170" customFormat="1" x14ac:dyDescent="0.3">
      <c r="A69" s="187"/>
      <c r="B69" s="187"/>
    </row>
    <row r="70" spans="1:2" s="170" customFormat="1" x14ac:dyDescent="0.3">
      <c r="A70" s="187"/>
      <c r="B70" s="187"/>
    </row>
    <row r="71" spans="1:2" s="170" customFormat="1" x14ac:dyDescent="0.3">
      <c r="A71" s="187"/>
      <c r="B71" s="187"/>
    </row>
    <row r="72" spans="1:2" s="170" customFormat="1" x14ac:dyDescent="0.3">
      <c r="A72" s="187"/>
      <c r="B72" s="187"/>
    </row>
    <row r="73" spans="1:2" s="170" customFormat="1" x14ac:dyDescent="0.3">
      <c r="A73" s="187"/>
      <c r="B73" s="187"/>
    </row>
    <row r="74" spans="1:2" s="170" customFormat="1" x14ac:dyDescent="0.3">
      <c r="A74" s="187"/>
      <c r="B74" s="187"/>
    </row>
    <row r="75" spans="1:2" s="170" customFormat="1" x14ac:dyDescent="0.3">
      <c r="A75" s="187"/>
      <c r="B75" s="187"/>
    </row>
    <row r="76" spans="1:2" s="170" customFormat="1" x14ac:dyDescent="0.3">
      <c r="A76" s="187"/>
      <c r="B76" s="187"/>
    </row>
    <row r="77" spans="1:2" s="170" customFormat="1" x14ac:dyDescent="0.3">
      <c r="A77" s="187"/>
      <c r="B77" s="187"/>
    </row>
    <row r="78" spans="1:2" s="170" customFormat="1" x14ac:dyDescent="0.3">
      <c r="A78" s="187"/>
      <c r="B78" s="187"/>
    </row>
    <row r="79" spans="1:2" s="170" customFormat="1" x14ac:dyDescent="0.3">
      <c r="A79" s="187"/>
      <c r="B79" s="187"/>
    </row>
    <row r="80" spans="1:2" s="170" customFormat="1" x14ac:dyDescent="0.3">
      <c r="A80" s="187"/>
      <c r="B80" s="187"/>
    </row>
    <row r="81" spans="1:2" s="170" customFormat="1" x14ac:dyDescent="0.3">
      <c r="A81" s="187"/>
      <c r="B81" s="187"/>
    </row>
    <row r="82" spans="1:2" s="170" customFormat="1" x14ac:dyDescent="0.3">
      <c r="A82" s="187"/>
      <c r="B82" s="187"/>
    </row>
    <row r="83" spans="1:2" s="170" customFormat="1" x14ac:dyDescent="0.3">
      <c r="A83" s="187"/>
      <c r="B83" s="187"/>
    </row>
    <row r="84" spans="1:2" s="119" customFormat="1" x14ac:dyDescent="0.3">
      <c r="A84" s="188"/>
      <c r="B84" s="188"/>
    </row>
    <row r="85" spans="1:2" s="119" customFormat="1" x14ac:dyDescent="0.3">
      <c r="A85" s="188"/>
      <c r="B85" s="188"/>
    </row>
    <row r="86" spans="1:2" s="119" customFormat="1" x14ac:dyDescent="0.3">
      <c r="A86" s="188"/>
      <c r="B86" s="188"/>
    </row>
    <row r="87" spans="1:2" s="119" customFormat="1" x14ac:dyDescent="0.3">
      <c r="A87" s="188"/>
      <c r="B87" s="188"/>
    </row>
    <row r="88" spans="1:2" s="119" customFormat="1" x14ac:dyDescent="0.3">
      <c r="A88" s="188"/>
      <c r="B88" s="188"/>
    </row>
    <row r="89" spans="1:2" s="119" customFormat="1" x14ac:dyDescent="0.3">
      <c r="A89" s="188"/>
      <c r="B89" s="188"/>
    </row>
    <row r="90" spans="1:2" s="119" customFormat="1" x14ac:dyDescent="0.3">
      <c r="A90" s="188"/>
      <c r="B90" s="188"/>
    </row>
    <row r="91" spans="1:2" s="119" customFormat="1" x14ac:dyDescent="0.3">
      <c r="A91" s="188"/>
      <c r="B91" s="188"/>
    </row>
    <row r="92" spans="1:2" s="119" customFormat="1" x14ac:dyDescent="0.3">
      <c r="A92" s="188"/>
      <c r="B92" s="188"/>
    </row>
    <row r="93" spans="1:2" s="119" customFormat="1" x14ac:dyDescent="0.3">
      <c r="A93" s="188"/>
      <c r="B93" s="188"/>
    </row>
    <row r="94" spans="1:2" s="119" customFormat="1" x14ac:dyDescent="0.3">
      <c r="A94" s="188"/>
      <c r="B94" s="188"/>
    </row>
    <row r="95" spans="1:2" s="119" customFormat="1" x14ac:dyDescent="0.3">
      <c r="A95" s="188"/>
      <c r="B95" s="188"/>
    </row>
    <row r="96" spans="1:2" s="119" customFormat="1" x14ac:dyDescent="0.3">
      <c r="A96" s="188"/>
      <c r="B96" s="188"/>
    </row>
    <row r="97" spans="1:2" s="119" customFormat="1" x14ac:dyDescent="0.3">
      <c r="A97" s="188"/>
      <c r="B97" s="188"/>
    </row>
    <row r="98" spans="1:2" s="119" customFormat="1" x14ac:dyDescent="0.3">
      <c r="A98" s="188"/>
      <c r="B98" s="188"/>
    </row>
    <row r="99" spans="1:2" s="119" customFormat="1" x14ac:dyDescent="0.3">
      <c r="A99" s="188"/>
      <c r="B99" s="188"/>
    </row>
    <row r="100" spans="1:2" s="119" customFormat="1" x14ac:dyDescent="0.3">
      <c r="A100" s="188"/>
      <c r="B100" s="188"/>
    </row>
    <row r="101" spans="1:2" s="119" customFormat="1" x14ac:dyDescent="0.3">
      <c r="A101" s="188"/>
      <c r="B101" s="188"/>
    </row>
    <row r="102" spans="1:2" s="119" customFormat="1" x14ac:dyDescent="0.3">
      <c r="A102" s="188"/>
      <c r="B102" s="188"/>
    </row>
    <row r="103" spans="1:2" s="119" customFormat="1" x14ac:dyDescent="0.3">
      <c r="A103" s="188"/>
      <c r="B103" s="188"/>
    </row>
    <row r="104" spans="1:2" s="119" customFormat="1" x14ac:dyDescent="0.3">
      <c r="A104" s="188"/>
      <c r="B104" s="188"/>
    </row>
    <row r="105" spans="1:2" s="119" customFormat="1" x14ac:dyDescent="0.3">
      <c r="A105" s="188"/>
      <c r="B105" s="188"/>
    </row>
    <row r="106" spans="1:2" s="119" customFormat="1" x14ac:dyDescent="0.3">
      <c r="A106" s="188"/>
      <c r="B106" s="188"/>
    </row>
    <row r="107" spans="1:2" s="119" customFormat="1" x14ac:dyDescent="0.3">
      <c r="A107" s="188"/>
      <c r="B107" s="188"/>
    </row>
    <row r="108" spans="1:2" s="119" customFormat="1" x14ac:dyDescent="0.3">
      <c r="A108" s="188"/>
      <c r="B108" s="188"/>
    </row>
    <row r="109" spans="1:2" s="119" customFormat="1" x14ac:dyDescent="0.3">
      <c r="A109" s="188"/>
      <c r="B109" s="188"/>
    </row>
    <row r="110" spans="1:2" s="119" customFormat="1" x14ac:dyDescent="0.3">
      <c r="A110" s="188"/>
      <c r="B110" s="188"/>
    </row>
    <row r="111" spans="1:2" s="119" customFormat="1" x14ac:dyDescent="0.3">
      <c r="A111" s="188"/>
      <c r="B111" s="188"/>
    </row>
    <row r="112" spans="1:2" s="119" customFormat="1" x14ac:dyDescent="0.3">
      <c r="A112" s="188"/>
      <c r="B112" s="188"/>
    </row>
    <row r="113" spans="1:2" s="119" customFormat="1" x14ac:dyDescent="0.3">
      <c r="A113" s="188"/>
      <c r="B113" s="188"/>
    </row>
    <row r="114" spans="1:2" s="119" customFormat="1" x14ac:dyDescent="0.3">
      <c r="A114" s="188"/>
      <c r="B114" s="188"/>
    </row>
    <row r="115" spans="1:2" s="119" customFormat="1" x14ac:dyDescent="0.3">
      <c r="A115" s="188"/>
      <c r="B115" s="188"/>
    </row>
    <row r="116" spans="1:2" s="119" customFormat="1" x14ac:dyDescent="0.3">
      <c r="A116" s="188"/>
      <c r="B116" s="188"/>
    </row>
    <row r="117" spans="1:2" s="119" customFormat="1" x14ac:dyDescent="0.3">
      <c r="A117" s="188"/>
      <c r="B117" s="188"/>
    </row>
    <row r="118" spans="1:2" s="119" customFormat="1" x14ac:dyDescent="0.3">
      <c r="A118" s="188"/>
      <c r="B118" s="188"/>
    </row>
    <row r="119" spans="1:2" s="119" customFormat="1" x14ac:dyDescent="0.3">
      <c r="A119" s="188"/>
      <c r="B119" s="188"/>
    </row>
    <row r="120" spans="1:2" s="119" customFormat="1" x14ac:dyDescent="0.3">
      <c r="A120" s="188"/>
      <c r="B120" s="188"/>
    </row>
    <row r="121" spans="1:2" s="119" customFormat="1" x14ac:dyDescent="0.3">
      <c r="A121" s="188"/>
      <c r="B121" s="188"/>
    </row>
    <row r="122" spans="1:2" s="119" customFormat="1" x14ac:dyDescent="0.3">
      <c r="A122" s="188"/>
      <c r="B122" s="188"/>
    </row>
    <row r="123" spans="1:2" s="119" customFormat="1" x14ac:dyDescent="0.3">
      <c r="A123" s="188"/>
      <c r="B123" s="188"/>
    </row>
    <row r="124" spans="1:2" s="119" customFormat="1" x14ac:dyDescent="0.3">
      <c r="A124" s="188"/>
      <c r="B124" s="188"/>
    </row>
    <row r="125" spans="1:2" s="119" customFormat="1" x14ac:dyDescent="0.3">
      <c r="A125" s="188"/>
      <c r="B125" s="188"/>
    </row>
    <row r="126" spans="1:2" s="119" customFormat="1" x14ac:dyDescent="0.3">
      <c r="A126" s="188"/>
      <c r="B126" s="188"/>
    </row>
    <row r="127" spans="1:2" s="119" customFormat="1" x14ac:dyDescent="0.3">
      <c r="A127" s="188"/>
      <c r="B127" s="188"/>
    </row>
    <row r="128" spans="1:2" s="119" customFormat="1" x14ac:dyDescent="0.3">
      <c r="A128" s="188"/>
      <c r="B128" s="188"/>
    </row>
    <row r="129" spans="1:2" s="119" customFormat="1" x14ac:dyDescent="0.3">
      <c r="A129" s="188"/>
      <c r="B129" s="188"/>
    </row>
    <row r="130" spans="1:2" s="119" customFormat="1" x14ac:dyDescent="0.3">
      <c r="A130" s="188"/>
      <c r="B130" s="188"/>
    </row>
    <row r="131" spans="1:2" s="119" customFormat="1" x14ac:dyDescent="0.3">
      <c r="A131" s="188"/>
      <c r="B131" s="188"/>
    </row>
    <row r="132" spans="1:2" s="119" customFormat="1" x14ac:dyDescent="0.3">
      <c r="A132" s="188"/>
      <c r="B132" s="188"/>
    </row>
    <row r="133" spans="1:2" s="119" customFormat="1" x14ac:dyDescent="0.3">
      <c r="A133" s="188"/>
      <c r="B133" s="188"/>
    </row>
    <row r="134" spans="1:2" s="119" customFormat="1" x14ac:dyDescent="0.3">
      <c r="A134" s="188"/>
      <c r="B134" s="188"/>
    </row>
    <row r="135" spans="1:2" s="119" customFormat="1" x14ac:dyDescent="0.3">
      <c r="A135" s="188"/>
      <c r="B135" s="188"/>
    </row>
    <row r="136" spans="1:2" s="119" customFormat="1" x14ac:dyDescent="0.3">
      <c r="A136" s="188"/>
      <c r="B136" s="188"/>
    </row>
    <row r="137" spans="1:2" s="119" customFormat="1" x14ac:dyDescent="0.3">
      <c r="A137" s="188"/>
      <c r="B137" s="188"/>
    </row>
    <row r="138" spans="1:2" s="119" customFormat="1" x14ac:dyDescent="0.3">
      <c r="A138" s="188"/>
      <c r="B138" s="188"/>
    </row>
    <row r="139" spans="1:2" s="119" customFormat="1" x14ac:dyDescent="0.3">
      <c r="A139" s="188"/>
      <c r="B139" s="188"/>
    </row>
    <row r="140" spans="1:2" x14ac:dyDescent="0.25">
      <c r="A140" s="189"/>
      <c r="B140" s="189"/>
    </row>
    <row r="141" spans="1:2" x14ac:dyDescent="0.25">
      <c r="A141" s="189"/>
      <c r="B141" s="189"/>
    </row>
    <row r="142" spans="1:2" x14ac:dyDescent="0.25">
      <c r="A142" s="189"/>
      <c r="B142" s="189"/>
    </row>
    <row r="143" spans="1:2" x14ac:dyDescent="0.25">
      <c r="A143" s="189"/>
      <c r="B143" s="189"/>
    </row>
    <row r="144" spans="1:2" x14ac:dyDescent="0.25">
      <c r="A144" s="189"/>
      <c r="B144" s="189"/>
    </row>
    <row r="145" spans="1:2" x14ac:dyDescent="0.25">
      <c r="A145" s="189"/>
      <c r="B145" s="189"/>
    </row>
    <row r="146" spans="1:2" x14ac:dyDescent="0.25">
      <c r="A146" s="189"/>
      <c r="B146" s="189"/>
    </row>
    <row r="147" spans="1:2" x14ac:dyDescent="0.25">
      <c r="A147" s="189"/>
      <c r="B147" s="189"/>
    </row>
  </sheetData>
  <sheetProtection formatCells="0" formatColumns="0"/>
  <mergeCells count="24">
    <mergeCell ref="C7:G7"/>
    <mergeCell ref="A1:G1"/>
    <mergeCell ref="D3:G3"/>
    <mergeCell ref="C4:G4"/>
    <mergeCell ref="C5:G5"/>
    <mergeCell ref="C6:G6"/>
    <mergeCell ref="C17:G17"/>
    <mergeCell ref="C8:D8"/>
    <mergeCell ref="E8:G8"/>
    <mergeCell ref="C9:G9"/>
    <mergeCell ref="C10:G10"/>
    <mergeCell ref="C11:G11"/>
    <mergeCell ref="C12:G12"/>
    <mergeCell ref="C13:G13"/>
    <mergeCell ref="C14:G14"/>
    <mergeCell ref="C15:D15"/>
    <mergeCell ref="E15:G15"/>
    <mergeCell ref="C16:G16"/>
    <mergeCell ref="A49:G49"/>
    <mergeCell ref="C18:G18"/>
    <mergeCell ref="C19:G19"/>
    <mergeCell ref="A21:G21"/>
    <mergeCell ref="D23:E23"/>
    <mergeCell ref="B36:B44"/>
  </mergeCells>
  <pageMargins left="0.7" right="0.7" top="0.78740157499999996" bottom="0.78740157499999996"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M119"/>
  <sheetViews>
    <sheetView topLeftCell="A86" zoomScale="89" zoomScaleNormal="89" workbookViewId="0">
      <selection activeCell="H98" sqref="H98"/>
    </sheetView>
  </sheetViews>
  <sheetFormatPr baseColWidth="10" defaultColWidth="11.44140625" defaultRowHeight="13.2" x14ac:dyDescent="0.3"/>
  <cols>
    <col min="1" max="1" width="19.6640625" style="23" customWidth="1"/>
    <col min="2" max="2" width="25.44140625" style="23" customWidth="1"/>
    <col min="3" max="3" width="21.88671875" style="23" customWidth="1"/>
    <col min="4" max="4" width="19.5546875" style="23" customWidth="1"/>
    <col min="5" max="5" width="16.44140625" style="24" customWidth="1"/>
    <col min="6" max="6" width="13" style="23" customWidth="1"/>
    <col min="7" max="7" width="11.88671875" style="23" customWidth="1"/>
    <col min="8" max="8" width="20.6640625" style="23" customWidth="1"/>
    <col min="9" max="9" width="2.5546875" style="97" customWidth="1"/>
    <col min="10" max="10" width="31.6640625" style="290" customWidth="1"/>
    <col min="11" max="11" width="19" style="23" customWidth="1"/>
    <col min="12" max="12" width="23.6640625" style="23" customWidth="1"/>
    <col min="13" max="16384" width="11.44140625" style="23"/>
  </cols>
  <sheetData>
    <row r="1" spans="1:9" ht="17.399999999999999" x14ac:dyDescent="0.3">
      <c r="A1" s="66" t="s">
        <v>362</v>
      </c>
    </row>
    <row r="2" spans="1:9" x14ac:dyDescent="0.3">
      <c r="D2" s="112" t="s">
        <v>296</v>
      </c>
      <c r="E2" s="113" t="s">
        <v>295</v>
      </c>
      <c r="F2" s="46"/>
      <c r="G2" s="97"/>
      <c r="H2" s="46"/>
    </row>
    <row r="3" spans="1:9" ht="17.399999999999999" x14ac:dyDescent="0.3">
      <c r="A3" s="382" t="s">
        <v>143</v>
      </c>
      <c r="B3" s="383"/>
      <c r="C3" s="143"/>
      <c r="D3" s="229" t="s">
        <v>297</v>
      </c>
      <c r="E3" s="229"/>
      <c r="F3" s="388"/>
      <c r="G3" s="395"/>
      <c r="H3" s="397" t="s">
        <v>309</v>
      </c>
      <c r="I3" s="260"/>
    </row>
    <row r="4" spans="1:9" ht="29.25" customHeight="1" x14ac:dyDescent="0.3">
      <c r="A4" s="382" t="s">
        <v>213</v>
      </c>
      <c r="B4" s="383"/>
      <c r="C4" s="143"/>
      <c r="D4" s="229" t="s">
        <v>297</v>
      </c>
      <c r="E4" s="229"/>
      <c r="F4" s="388"/>
      <c r="G4" s="396"/>
      <c r="H4" s="398"/>
      <c r="I4" s="261"/>
    </row>
    <row r="5" spans="1:9" ht="12.75" customHeight="1" x14ac:dyDescent="0.3">
      <c r="A5" s="382" t="s">
        <v>210</v>
      </c>
      <c r="B5" s="383"/>
      <c r="C5" s="331"/>
      <c r="D5" s="71"/>
    </row>
    <row r="6" spans="1:9" ht="12.75" customHeight="1" x14ac:dyDescent="0.3">
      <c r="A6" s="382" t="s">
        <v>211</v>
      </c>
      <c r="B6" s="383"/>
      <c r="C6" s="202">
        <f>AL</f>
        <v>0</v>
      </c>
      <c r="D6" s="237"/>
    </row>
    <row r="7" spans="1:9" ht="14.4" x14ac:dyDescent="0.3">
      <c r="A7" s="67" t="s">
        <v>207</v>
      </c>
      <c r="B7" s="68"/>
      <c r="C7" s="230"/>
      <c r="D7" s="235" t="s">
        <v>310</v>
      </c>
      <c r="E7" s="236"/>
    </row>
    <row r="8" spans="1:9" ht="30" customHeight="1" x14ac:dyDescent="0.3">
      <c r="A8" s="382" t="s">
        <v>208</v>
      </c>
      <c r="B8" s="383"/>
      <c r="C8" s="233">
        <v>0.21</v>
      </c>
      <c r="D8" s="376" t="s">
        <v>360</v>
      </c>
      <c r="E8" s="377"/>
      <c r="F8" s="377"/>
      <c r="G8" s="377"/>
      <c r="H8" s="377"/>
      <c r="I8" s="262"/>
    </row>
    <row r="9" spans="1:9" ht="30" customHeight="1" x14ac:dyDescent="0.3">
      <c r="A9" s="382" t="s">
        <v>209</v>
      </c>
      <c r="B9" s="383"/>
      <c r="C9" s="234">
        <v>0.79</v>
      </c>
      <c r="D9" s="377"/>
      <c r="E9" s="377"/>
      <c r="F9" s="377"/>
      <c r="G9" s="377"/>
      <c r="H9" s="377"/>
      <c r="I9" s="262"/>
    </row>
    <row r="10" spans="1:9" ht="30.75" customHeight="1" x14ac:dyDescent="0.3">
      <c r="A10" s="382"/>
      <c r="B10" s="379"/>
      <c r="C10" s="380"/>
      <c r="D10" s="399" t="s">
        <v>361</v>
      </c>
      <c r="E10" s="400"/>
      <c r="F10" s="400"/>
      <c r="G10" s="400"/>
      <c r="H10" s="400"/>
      <c r="I10" s="263"/>
    </row>
    <row r="11" spans="1:9" ht="15" customHeight="1" x14ac:dyDescent="0.3">
      <c r="A11" s="73" t="s">
        <v>206</v>
      </c>
      <c r="B11" s="25"/>
      <c r="C11" s="26"/>
      <c r="D11" s="36" t="s">
        <v>54</v>
      </c>
      <c r="E11" s="37"/>
      <c r="F11" s="37"/>
      <c r="G11" s="389" t="s">
        <v>299</v>
      </c>
      <c r="H11" s="390"/>
      <c r="I11" s="253"/>
    </row>
    <row r="12" spans="1:9" ht="66" customHeight="1" x14ac:dyDescent="0.3">
      <c r="A12" s="394" t="s">
        <v>212</v>
      </c>
      <c r="B12" s="373"/>
      <c r="C12" s="14" t="s">
        <v>55</v>
      </c>
      <c r="D12" s="252" t="s">
        <v>308</v>
      </c>
      <c r="E12" s="69" t="s">
        <v>362</v>
      </c>
      <c r="F12" s="70" t="s">
        <v>56</v>
      </c>
      <c r="G12" s="69" t="s">
        <v>121</v>
      </c>
      <c r="H12" s="273" t="s">
        <v>146</v>
      </c>
      <c r="I12" s="264"/>
    </row>
    <row r="13" spans="1:9" ht="15.75" customHeight="1" x14ac:dyDescent="0.3">
      <c r="A13" s="384"/>
      <c r="B13" s="385"/>
      <c r="C13" s="385"/>
      <c r="D13" s="385"/>
      <c r="E13" s="386"/>
      <c r="F13" s="109" t="s">
        <v>58</v>
      </c>
      <c r="G13" s="110" t="s">
        <v>59</v>
      </c>
      <c r="H13" s="110" t="s">
        <v>57</v>
      </c>
      <c r="I13" s="254"/>
    </row>
    <row r="14" spans="1:9" ht="18" customHeight="1" x14ac:dyDescent="0.3">
      <c r="A14" s="4" t="s">
        <v>60</v>
      </c>
      <c r="B14" s="18"/>
      <c r="C14" s="18"/>
      <c r="D14" s="279">
        <f>C5</f>
        <v>0</v>
      </c>
      <c r="E14" s="280">
        <f>+D14</f>
        <v>0</v>
      </c>
      <c r="F14" s="281"/>
      <c r="G14" s="282"/>
      <c r="H14" s="26"/>
      <c r="I14" s="18"/>
    </row>
    <row r="15" spans="1:9" ht="18" customHeight="1" x14ac:dyDescent="0.3">
      <c r="A15" s="5" t="s">
        <v>61</v>
      </c>
      <c r="B15" s="19"/>
      <c r="C15" s="19"/>
      <c r="D15" s="238">
        <f>C6</f>
        <v>0</v>
      </c>
      <c r="E15" s="239">
        <f>+D15</f>
        <v>0</v>
      </c>
      <c r="F15" s="240">
        <f>D14*365.25*D15</f>
        <v>0</v>
      </c>
      <c r="G15" s="16"/>
      <c r="H15" s="20"/>
      <c r="I15" s="18"/>
    </row>
    <row r="16" spans="1:9" x14ac:dyDescent="0.3">
      <c r="A16" s="33" t="s">
        <v>144</v>
      </c>
      <c r="B16" s="74" t="s">
        <v>62</v>
      </c>
      <c r="C16" s="17" t="s">
        <v>63</v>
      </c>
      <c r="D16" s="201"/>
      <c r="E16" s="231">
        <f>+D16*(100%+$C$3)</f>
        <v>0</v>
      </c>
      <c r="F16" s="7" t="e">
        <f t="shared" ref="F16:F25" si="0">E16/F$15</f>
        <v>#DIV/0!</v>
      </c>
      <c r="G16" s="10">
        <v>0</v>
      </c>
      <c r="H16" s="7">
        <f>+E16*G16</f>
        <v>0</v>
      </c>
      <c r="I16" s="255"/>
    </row>
    <row r="17" spans="1:10" ht="39.6" x14ac:dyDescent="0.3">
      <c r="A17" s="34"/>
      <c r="B17" s="75" t="s">
        <v>64</v>
      </c>
      <c r="C17" s="76" t="s">
        <v>134</v>
      </c>
      <c r="D17" s="201"/>
      <c r="E17" s="232">
        <f t="shared" ref="E17:E25" si="1">+D17*(100%+$C$3)</f>
        <v>0</v>
      </c>
      <c r="F17" s="7" t="e">
        <f t="shared" si="0"/>
        <v>#DIV/0!</v>
      </c>
      <c r="G17" s="10">
        <v>0.2</v>
      </c>
      <c r="H17" s="8">
        <f t="shared" ref="H17:H25" si="2">+E17*G17</f>
        <v>0</v>
      </c>
      <c r="I17" s="255"/>
    </row>
    <row r="18" spans="1:10" ht="26.4" x14ac:dyDescent="0.3">
      <c r="A18" s="34"/>
      <c r="B18" s="75" t="s">
        <v>65</v>
      </c>
      <c r="C18" s="76" t="s">
        <v>66</v>
      </c>
      <c r="D18" s="201"/>
      <c r="E18" s="232">
        <f t="shared" si="1"/>
        <v>0</v>
      </c>
      <c r="F18" s="7" t="e">
        <f t="shared" si="0"/>
        <v>#DIV/0!</v>
      </c>
      <c r="G18" s="10">
        <v>0</v>
      </c>
      <c r="H18" s="8">
        <f t="shared" si="2"/>
        <v>0</v>
      </c>
      <c r="I18" s="255"/>
    </row>
    <row r="19" spans="1:10" ht="21" customHeight="1" x14ac:dyDescent="0.3">
      <c r="A19" s="34"/>
      <c r="B19" s="75" t="s">
        <v>67</v>
      </c>
      <c r="C19" s="76" t="s">
        <v>68</v>
      </c>
      <c r="D19" s="201"/>
      <c r="E19" s="232">
        <f t="shared" si="1"/>
        <v>0</v>
      </c>
      <c r="F19" s="7" t="e">
        <f t="shared" si="0"/>
        <v>#DIV/0!</v>
      </c>
      <c r="G19" s="10">
        <v>0</v>
      </c>
      <c r="H19" s="8">
        <f t="shared" si="2"/>
        <v>0</v>
      </c>
      <c r="I19" s="255"/>
    </row>
    <row r="20" spans="1:10" ht="21" customHeight="1" x14ac:dyDescent="0.3">
      <c r="A20" s="34"/>
      <c r="B20" s="75" t="s">
        <v>69</v>
      </c>
      <c r="C20" s="17" t="s">
        <v>70</v>
      </c>
      <c r="D20" s="201"/>
      <c r="E20" s="232">
        <f t="shared" si="1"/>
        <v>0</v>
      </c>
      <c r="F20" s="7" t="e">
        <f t="shared" si="0"/>
        <v>#DIV/0!</v>
      </c>
      <c r="G20" s="10">
        <v>0</v>
      </c>
      <c r="H20" s="8">
        <f t="shared" si="2"/>
        <v>0</v>
      </c>
      <c r="I20" s="255"/>
    </row>
    <row r="21" spans="1:10" ht="21" customHeight="1" x14ac:dyDescent="0.3">
      <c r="A21" s="34"/>
      <c r="B21" s="75" t="s">
        <v>71</v>
      </c>
      <c r="C21" s="17" t="s">
        <v>72</v>
      </c>
      <c r="D21" s="201"/>
      <c r="E21" s="232">
        <f t="shared" si="1"/>
        <v>0</v>
      </c>
      <c r="F21" s="7" t="e">
        <f t="shared" si="0"/>
        <v>#DIV/0!</v>
      </c>
      <c r="G21" s="10">
        <v>0</v>
      </c>
      <c r="H21" s="8">
        <f t="shared" si="2"/>
        <v>0</v>
      </c>
      <c r="I21" s="255"/>
    </row>
    <row r="22" spans="1:10" ht="39.6" x14ac:dyDescent="0.3">
      <c r="A22" s="34"/>
      <c r="B22" s="75" t="s">
        <v>73</v>
      </c>
      <c r="C22" s="76" t="s">
        <v>74</v>
      </c>
      <c r="D22" s="201"/>
      <c r="E22" s="232">
        <f t="shared" si="1"/>
        <v>0</v>
      </c>
      <c r="F22" s="7" t="e">
        <f t="shared" si="0"/>
        <v>#DIV/0!</v>
      </c>
      <c r="G22" s="10">
        <v>0.2</v>
      </c>
      <c r="H22" s="8">
        <f t="shared" si="2"/>
        <v>0</v>
      </c>
      <c r="I22" s="255"/>
    </row>
    <row r="23" spans="1:10" ht="40.5" customHeight="1" x14ac:dyDescent="0.3">
      <c r="A23" s="34"/>
      <c r="B23" s="75" t="s">
        <v>75</v>
      </c>
      <c r="C23" s="76" t="s">
        <v>76</v>
      </c>
      <c r="D23" s="201"/>
      <c r="E23" s="232">
        <f t="shared" si="1"/>
        <v>0</v>
      </c>
      <c r="F23" s="7" t="e">
        <f t="shared" si="0"/>
        <v>#DIV/0!</v>
      </c>
      <c r="G23" s="10">
        <v>0</v>
      </c>
      <c r="H23" s="8">
        <f t="shared" si="2"/>
        <v>0</v>
      </c>
      <c r="I23" s="255"/>
    </row>
    <row r="24" spans="1:10" ht="18.75" customHeight="1" x14ac:dyDescent="0.3">
      <c r="A24" s="34"/>
      <c r="B24" s="75" t="s">
        <v>77</v>
      </c>
      <c r="C24" s="76" t="s">
        <v>78</v>
      </c>
      <c r="D24" s="201"/>
      <c r="E24" s="232">
        <f t="shared" si="1"/>
        <v>0</v>
      </c>
      <c r="F24" s="7" t="e">
        <f t="shared" si="0"/>
        <v>#DIV/0!</v>
      </c>
      <c r="G24" s="10">
        <v>0</v>
      </c>
      <c r="H24" s="8">
        <f t="shared" si="2"/>
        <v>0</v>
      </c>
      <c r="I24" s="255"/>
    </row>
    <row r="25" spans="1:10" ht="26.4" x14ac:dyDescent="0.3">
      <c r="A25" s="35"/>
      <c r="B25" s="75" t="s">
        <v>79</v>
      </c>
      <c r="C25" s="76" t="s">
        <v>135</v>
      </c>
      <c r="D25" s="201"/>
      <c r="E25" s="232">
        <f t="shared" si="1"/>
        <v>0</v>
      </c>
      <c r="F25" s="7" t="e">
        <f t="shared" si="0"/>
        <v>#DIV/0!</v>
      </c>
      <c r="G25" s="10">
        <v>0</v>
      </c>
      <c r="H25" s="8">
        <f t="shared" si="2"/>
        <v>0</v>
      </c>
      <c r="I25" s="255"/>
    </row>
    <row r="26" spans="1:10" x14ac:dyDescent="0.3">
      <c r="A26" s="21"/>
      <c r="B26" s="2"/>
      <c r="C26" s="6"/>
      <c r="D26" s="8"/>
      <c r="E26" s="8"/>
      <c r="F26" s="7"/>
      <c r="G26" s="10"/>
      <c r="H26" s="7"/>
      <c r="I26" s="255"/>
    </row>
    <row r="27" spans="1:10" s="72" customFormat="1" x14ac:dyDescent="0.3">
      <c r="A27" s="9" t="s">
        <v>80</v>
      </c>
      <c r="B27" s="11"/>
      <c r="C27" s="12"/>
      <c r="D27" s="1">
        <f>SUM(D16:D25)</f>
        <v>0</v>
      </c>
      <c r="E27" s="1">
        <f>SUM(E16:E26)</f>
        <v>0</v>
      </c>
      <c r="F27" s="13" t="e">
        <f>SUM(F16:F26)</f>
        <v>#DIV/0!</v>
      </c>
      <c r="G27" s="15"/>
      <c r="H27" s="1">
        <f>SUM(H16:H26)</f>
        <v>0</v>
      </c>
      <c r="I27" s="256"/>
      <c r="J27" s="256"/>
    </row>
    <row r="28" spans="1:10" ht="15" customHeight="1" x14ac:dyDescent="0.3">
      <c r="A28" s="9" t="s">
        <v>81</v>
      </c>
      <c r="B28" s="2"/>
      <c r="C28" s="6"/>
      <c r="D28" s="8"/>
      <c r="E28" s="8"/>
      <c r="F28" s="17"/>
      <c r="G28" s="10"/>
      <c r="H28" s="7"/>
      <c r="I28" s="255"/>
    </row>
    <row r="29" spans="1:10" ht="18.75" customHeight="1" x14ac:dyDescent="0.3">
      <c r="A29" s="322" t="s">
        <v>363</v>
      </c>
      <c r="B29" s="387" t="s">
        <v>376</v>
      </c>
      <c r="C29" s="387"/>
      <c r="D29" s="315"/>
      <c r="E29" s="232">
        <f t="shared" ref="E29:E50" si="3">+D29*(100%+SK)</f>
        <v>0</v>
      </c>
      <c r="F29" s="317" t="e">
        <f t="shared" ref="F29" si="4">E29/F$15</f>
        <v>#DIV/0!</v>
      </c>
      <c r="G29" s="318">
        <v>0</v>
      </c>
      <c r="H29" s="319">
        <f t="shared" ref="H29" si="5">+E29*G29</f>
        <v>0</v>
      </c>
      <c r="I29" s="257"/>
    </row>
    <row r="30" spans="1:10" ht="30" customHeight="1" x14ac:dyDescent="0.3">
      <c r="A30" s="316" t="s">
        <v>82</v>
      </c>
      <c r="B30" s="370"/>
      <c r="C30" s="371"/>
      <c r="D30" s="315"/>
      <c r="E30" s="232">
        <f t="shared" si="3"/>
        <v>0</v>
      </c>
      <c r="F30" s="7" t="e">
        <f t="shared" ref="F30:F50" si="6">E30/F$15</f>
        <v>#DIV/0!</v>
      </c>
      <c r="G30" s="283">
        <v>0</v>
      </c>
      <c r="H30" s="8">
        <f t="shared" ref="H30:H50" si="7">+E30*G30</f>
        <v>0</v>
      </c>
      <c r="I30" s="255"/>
      <c r="J30" s="292" t="s">
        <v>369</v>
      </c>
    </row>
    <row r="31" spans="1:10" ht="18" customHeight="1" x14ac:dyDescent="0.3">
      <c r="A31" s="372" t="s">
        <v>83</v>
      </c>
      <c r="B31" s="2" t="s">
        <v>84</v>
      </c>
      <c r="C31" s="6" t="s">
        <v>85</v>
      </c>
      <c r="D31" s="315"/>
      <c r="E31" s="232">
        <f t="shared" si="3"/>
        <v>0</v>
      </c>
      <c r="F31" s="7" t="e">
        <f t="shared" si="6"/>
        <v>#DIV/0!</v>
      </c>
      <c r="G31" s="10">
        <v>0.2</v>
      </c>
      <c r="H31" s="8">
        <f t="shared" si="7"/>
        <v>0</v>
      </c>
      <c r="I31" s="255"/>
    </row>
    <row r="32" spans="1:10" ht="18" customHeight="1" x14ac:dyDescent="0.3">
      <c r="A32" s="373"/>
      <c r="B32" s="2" t="s">
        <v>86</v>
      </c>
      <c r="C32" s="6" t="s">
        <v>87</v>
      </c>
      <c r="D32" s="315"/>
      <c r="E32" s="232">
        <f t="shared" si="3"/>
        <v>0</v>
      </c>
      <c r="F32" s="7" t="e">
        <f t="shared" si="6"/>
        <v>#DIV/0!</v>
      </c>
      <c r="G32" s="10">
        <v>0.2</v>
      </c>
      <c r="H32" s="8">
        <f t="shared" si="7"/>
        <v>0</v>
      </c>
      <c r="I32" s="255"/>
    </row>
    <row r="33" spans="1:11" ht="18" customHeight="1" x14ac:dyDescent="0.3">
      <c r="A33" s="373"/>
      <c r="B33" s="2" t="s">
        <v>88</v>
      </c>
      <c r="C33" s="3" t="s">
        <v>89</v>
      </c>
      <c r="D33" s="315"/>
      <c r="E33" s="232">
        <f t="shared" si="3"/>
        <v>0</v>
      </c>
      <c r="F33" s="7" t="e">
        <f t="shared" si="6"/>
        <v>#DIV/0!</v>
      </c>
      <c r="G33" s="77">
        <f t="shared" ref="G33" si="8">$C$8</f>
        <v>0.21</v>
      </c>
      <c r="H33" s="8">
        <f t="shared" si="7"/>
        <v>0</v>
      </c>
      <c r="I33" s="255"/>
    </row>
    <row r="34" spans="1:11" ht="18" customHeight="1" x14ac:dyDescent="0.3">
      <c r="A34" s="373"/>
      <c r="B34" s="2" t="s">
        <v>90</v>
      </c>
      <c r="C34" s="6" t="s">
        <v>91</v>
      </c>
      <c r="D34" s="315"/>
      <c r="E34" s="232">
        <f t="shared" si="3"/>
        <v>0</v>
      </c>
      <c r="F34" s="7" t="e">
        <f t="shared" si="6"/>
        <v>#DIV/0!</v>
      </c>
      <c r="G34" s="10">
        <v>0.2</v>
      </c>
      <c r="H34" s="8">
        <f t="shared" si="7"/>
        <v>0</v>
      </c>
      <c r="I34" s="255"/>
    </row>
    <row r="35" spans="1:11" ht="39.6" x14ac:dyDescent="0.3">
      <c r="A35" s="373"/>
      <c r="B35" s="2" t="s">
        <v>92</v>
      </c>
      <c r="C35" s="3" t="s">
        <v>93</v>
      </c>
      <c r="D35" s="315"/>
      <c r="E35" s="232">
        <f t="shared" si="3"/>
        <v>0</v>
      </c>
      <c r="F35" s="7" t="e">
        <f t="shared" si="6"/>
        <v>#DIV/0!</v>
      </c>
      <c r="G35" s="10">
        <v>0.2</v>
      </c>
      <c r="H35" s="8">
        <f t="shared" si="7"/>
        <v>0</v>
      </c>
      <c r="I35" s="255"/>
    </row>
    <row r="36" spans="1:11" ht="26.4" x14ac:dyDescent="0.3">
      <c r="A36" s="373"/>
      <c r="B36" s="2" t="s">
        <v>94</v>
      </c>
      <c r="C36" s="3" t="s">
        <v>95</v>
      </c>
      <c r="D36" s="315"/>
      <c r="E36" s="232">
        <f t="shared" si="3"/>
        <v>0</v>
      </c>
      <c r="F36" s="7" t="e">
        <f t="shared" si="6"/>
        <v>#DIV/0!</v>
      </c>
      <c r="G36" s="10">
        <v>0.2</v>
      </c>
      <c r="H36" s="8">
        <f t="shared" si="7"/>
        <v>0</v>
      </c>
      <c r="I36" s="255"/>
    </row>
    <row r="37" spans="1:11" ht="26.4" x14ac:dyDescent="0.3">
      <c r="A37" s="373"/>
      <c r="B37" s="2" t="s">
        <v>96</v>
      </c>
      <c r="C37" s="3" t="s">
        <v>97</v>
      </c>
      <c r="D37" s="315"/>
      <c r="E37" s="232">
        <f t="shared" si="3"/>
        <v>0</v>
      </c>
      <c r="F37" s="7" t="e">
        <f t="shared" si="6"/>
        <v>#DIV/0!</v>
      </c>
      <c r="G37" s="78">
        <v>0.2</v>
      </c>
      <c r="H37" s="8">
        <f t="shared" si="7"/>
        <v>0</v>
      </c>
      <c r="I37" s="255"/>
    </row>
    <row r="38" spans="1:11" ht="26.4" x14ac:dyDescent="0.3">
      <c r="A38" s="373"/>
      <c r="B38" s="2" t="s">
        <v>98</v>
      </c>
      <c r="C38" s="3" t="s">
        <v>136</v>
      </c>
      <c r="D38" s="315"/>
      <c r="E38" s="232">
        <f t="shared" si="3"/>
        <v>0</v>
      </c>
      <c r="F38" s="7" t="e">
        <f t="shared" si="6"/>
        <v>#DIV/0!</v>
      </c>
      <c r="G38" s="10">
        <v>0.2</v>
      </c>
      <c r="H38" s="8">
        <f t="shared" si="7"/>
        <v>0</v>
      </c>
      <c r="I38" s="255"/>
    </row>
    <row r="39" spans="1:11" ht="19.5" customHeight="1" x14ac:dyDescent="0.3">
      <c r="A39" s="372" t="s">
        <v>38</v>
      </c>
      <c r="B39" s="2" t="s">
        <v>39</v>
      </c>
      <c r="C39" s="6" t="s">
        <v>137</v>
      </c>
      <c r="D39" s="315"/>
      <c r="E39" s="232">
        <f t="shared" si="3"/>
        <v>0</v>
      </c>
      <c r="F39" s="7" t="e">
        <f t="shared" si="6"/>
        <v>#DIV/0!</v>
      </c>
      <c r="G39" s="77">
        <f>$C$9</f>
        <v>0.79</v>
      </c>
      <c r="H39" s="8">
        <f t="shared" si="7"/>
        <v>0</v>
      </c>
      <c r="I39" s="255"/>
    </row>
    <row r="40" spans="1:11" ht="26.4" x14ac:dyDescent="0.3">
      <c r="A40" s="381"/>
      <c r="B40" s="2" t="s">
        <v>40</v>
      </c>
      <c r="C40" s="3" t="s">
        <v>41</v>
      </c>
      <c r="D40" s="315"/>
      <c r="E40" s="232">
        <f t="shared" si="3"/>
        <v>0</v>
      </c>
      <c r="F40" s="7" t="e">
        <f t="shared" si="6"/>
        <v>#DIV/0!</v>
      </c>
      <c r="G40" s="77">
        <f t="shared" ref="G40:G45" si="9">$C$9</f>
        <v>0.79</v>
      </c>
      <c r="H40" s="8">
        <f t="shared" si="7"/>
        <v>0</v>
      </c>
      <c r="I40" s="255"/>
    </row>
    <row r="41" spans="1:11" ht="15.75" customHeight="1" x14ac:dyDescent="0.3">
      <c r="A41" s="381"/>
      <c r="B41" s="2" t="s">
        <v>42</v>
      </c>
      <c r="C41" s="3" t="s">
        <v>43</v>
      </c>
      <c r="D41" s="315"/>
      <c r="E41" s="232">
        <f t="shared" si="3"/>
        <v>0</v>
      </c>
      <c r="F41" s="7" t="e">
        <f t="shared" si="6"/>
        <v>#DIV/0!</v>
      </c>
      <c r="G41" s="77">
        <f t="shared" si="9"/>
        <v>0.79</v>
      </c>
      <c r="H41" s="8">
        <f t="shared" si="7"/>
        <v>0</v>
      </c>
      <c r="I41" s="255"/>
    </row>
    <row r="42" spans="1:11" ht="15" customHeight="1" x14ac:dyDescent="0.3">
      <c r="A42" s="381"/>
      <c r="B42" s="2" t="s">
        <v>44</v>
      </c>
      <c r="C42" s="3" t="s">
        <v>45</v>
      </c>
      <c r="D42" s="315"/>
      <c r="E42" s="232">
        <f t="shared" si="3"/>
        <v>0</v>
      </c>
      <c r="F42" s="7" t="e">
        <f t="shared" si="6"/>
        <v>#DIV/0!</v>
      </c>
      <c r="G42" s="77">
        <f t="shared" si="9"/>
        <v>0.79</v>
      </c>
      <c r="H42" s="8">
        <f t="shared" si="7"/>
        <v>0</v>
      </c>
      <c r="I42" s="255"/>
    </row>
    <row r="43" spans="1:11" ht="26.4" x14ac:dyDescent="0.3">
      <c r="A43" s="381"/>
      <c r="B43" s="2" t="s">
        <v>46</v>
      </c>
      <c r="C43" s="3" t="s">
        <v>47</v>
      </c>
      <c r="D43" s="315"/>
      <c r="E43" s="232">
        <f t="shared" si="3"/>
        <v>0</v>
      </c>
      <c r="F43" s="7" t="e">
        <f t="shared" si="6"/>
        <v>#DIV/0!</v>
      </c>
      <c r="G43" s="77">
        <f t="shared" si="9"/>
        <v>0.79</v>
      </c>
      <c r="H43" s="8">
        <f t="shared" si="7"/>
        <v>0</v>
      </c>
      <c r="I43" s="255"/>
      <c r="J43" s="289" t="s">
        <v>367</v>
      </c>
      <c r="K43" s="289"/>
    </row>
    <row r="44" spans="1:11" ht="17.25" customHeight="1" x14ac:dyDescent="0.3">
      <c r="A44" s="372" t="s">
        <v>145</v>
      </c>
      <c r="B44" s="2" t="s">
        <v>48</v>
      </c>
      <c r="C44" s="6" t="s">
        <v>49</v>
      </c>
      <c r="D44" s="315"/>
      <c r="E44" s="232">
        <f t="shared" si="3"/>
        <v>0</v>
      </c>
      <c r="F44" s="7" t="e">
        <f t="shared" si="6"/>
        <v>#DIV/0!</v>
      </c>
      <c r="G44" s="77">
        <f t="shared" si="9"/>
        <v>0.79</v>
      </c>
      <c r="H44" s="8">
        <f t="shared" si="7"/>
        <v>0</v>
      </c>
      <c r="I44" s="255"/>
    </row>
    <row r="45" spans="1:11" ht="26.4" x14ac:dyDescent="0.3">
      <c r="A45" s="381"/>
      <c r="B45" s="2" t="s">
        <v>50</v>
      </c>
      <c r="C45" s="3" t="s">
        <v>51</v>
      </c>
      <c r="D45" s="315"/>
      <c r="E45" s="232">
        <f t="shared" si="3"/>
        <v>0</v>
      </c>
      <c r="F45" s="7" t="e">
        <f t="shared" si="6"/>
        <v>#DIV/0!</v>
      </c>
      <c r="G45" s="77">
        <f t="shared" si="9"/>
        <v>0.79</v>
      </c>
      <c r="H45" s="8">
        <f t="shared" si="7"/>
        <v>0</v>
      </c>
      <c r="I45" s="255"/>
    </row>
    <row r="46" spans="1:11" ht="26.4" x14ac:dyDescent="0.3">
      <c r="A46" s="381"/>
      <c r="B46" s="2" t="s">
        <v>52</v>
      </c>
      <c r="C46" s="3" t="s">
        <v>53</v>
      </c>
      <c r="D46" s="315"/>
      <c r="E46" s="232">
        <f t="shared" ref="E46" si="10">+D46*(100%+SK)</f>
        <v>0</v>
      </c>
      <c r="F46" s="7" t="e">
        <f t="shared" ref="F46" si="11">E46/F$15</f>
        <v>#DIV/0!</v>
      </c>
      <c r="G46" s="78">
        <v>1</v>
      </c>
      <c r="H46" s="8">
        <f t="shared" si="7"/>
        <v>0</v>
      </c>
      <c r="I46" s="255"/>
      <c r="J46" s="292" t="s">
        <v>373</v>
      </c>
    </row>
    <row r="47" spans="1:11" ht="18.75" customHeight="1" x14ac:dyDescent="0.3">
      <c r="A47" s="372" t="s">
        <v>138</v>
      </c>
      <c r="B47" s="2" t="s">
        <v>99</v>
      </c>
      <c r="C47" s="6" t="s">
        <v>100</v>
      </c>
      <c r="D47" s="315"/>
      <c r="E47" s="232">
        <f t="shared" si="3"/>
        <v>0</v>
      </c>
      <c r="F47" s="7" t="e">
        <f t="shared" si="6"/>
        <v>#DIV/0!</v>
      </c>
      <c r="G47" s="10">
        <v>0</v>
      </c>
      <c r="H47" s="8">
        <f t="shared" si="7"/>
        <v>0</v>
      </c>
      <c r="I47" s="255"/>
    </row>
    <row r="48" spans="1:11" ht="26.4" x14ac:dyDescent="0.3">
      <c r="A48" s="381"/>
      <c r="B48" s="2" t="s">
        <v>101</v>
      </c>
      <c r="C48" s="3" t="s">
        <v>102</v>
      </c>
      <c r="D48" s="315"/>
      <c r="E48" s="232">
        <f t="shared" si="3"/>
        <v>0</v>
      </c>
      <c r="F48" s="7" t="e">
        <f t="shared" si="6"/>
        <v>#DIV/0!</v>
      </c>
      <c r="G48" s="10">
        <v>0</v>
      </c>
      <c r="H48" s="8">
        <f t="shared" si="7"/>
        <v>0</v>
      </c>
      <c r="I48" s="255"/>
    </row>
    <row r="49" spans="1:12" ht="15.75" customHeight="1" x14ac:dyDescent="0.3">
      <c r="A49" s="381"/>
      <c r="B49" s="2" t="s">
        <v>103</v>
      </c>
      <c r="C49" s="6" t="s">
        <v>104</v>
      </c>
      <c r="D49" s="315"/>
      <c r="E49" s="232">
        <f t="shared" si="3"/>
        <v>0</v>
      </c>
      <c r="F49" s="7" t="e">
        <f t="shared" si="6"/>
        <v>#DIV/0!</v>
      </c>
      <c r="G49" s="10">
        <v>0</v>
      </c>
      <c r="H49" s="8">
        <f t="shared" si="7"/>
        <v>0</v>
      </c>
      <c r="I49" s="255"/>
    </row>
    <row r="50" spans="1:12" ht="16.5" customHeight="1" x14ac:dyDescent="0.3">
      <c r="A50" s="378" t="s">
        <v>105</v>
      </c>
      <c r="B50" s="379"/>
      <c r="C50" s="380"/>
      <c r="D50" s="315"/>
      <c r="E50" s="232">
        <f t="shared" si="3"/>
        <v>0</v>
      </c>
      <c r="F50" s="7" t="e">
        <f t="shared" si="6"/>
        <v>#DIV/0!</v>
      </c>
      <c r="G50" s="10">
        <v>0</v>
      </c>
      <c r="H50" s="8">
        <f t="shared" si="7"/>
        <v>0</v>
      </c>
      <c r="I50" s="255"/>
    </row>
    <row r="51" spans="1:12" ht="14.25" customHeight="1" x14ac:dyDescent="0.3">
      <c r="A51" s="21"/>
      <c r="B51" s="2"/>
      <c r="C51" s="6"/>
      <c r="D51" s="8"/>
      <c r="E51" s="8"/>
      <c r="F51" s="17"/>
      <c r="G51" s="10"/>
      <c r="H51" s="7"/>
      <c r="I51" s="255"/>
      <c r="L51" s="291"/>
    </row>
    <row r="52" spans="1:12" s="72" customFormat="1" x14ac:dyDescent="0.3">
      <c r="A52" s="9" t="s">
        <v>106</v>
      </c>
      <c r="B52" s="11"/>
      <c r="C52" s="12"/>
      <c r="D52" s="1">
        <f>SUM(D30:D50)</f>
        <v>0</v>
      </c>
      <c r="E52" s="1">
        <f>SUM(E30:E50)</f>
        <v>0</v>
      </c>
      <c r="F52" s="13" t="e">
        <f>SUM(F30:F50)</f>
        <v>#DIV/0!</v>
      </c>
      <c r="G52" s="15"/>
      <c r="H52" s="1">
        <f>SUM(H30:H50)</f>
        <v>0</v>
      </c>
      <c r="I52" s="256"/>
      <c r="J52" s="256"/>
      <c r="K52" s="256"/>
    </row>
    <row r="53" spans="1:12" ht="15.75" customHeight="1" x14ac:dyDescent="0.3">
      <c r="A53" s="21"/>
      <c r="B53" s="2"/>
      <c r="C53" s="6"/>
      <c r="D53" s="8"/>
      <c r="E53" s="8"/>
      <c r="F53" s="8"/>
      <c r="G53" s="10"/>
      <c r="H53" s="7"/>
      <c r="I53" s="255"/>
    </row>
    <row r="54" spans="1:12" x14ac:dyDescent="0.3">
      <c r="A54" s="9" t="s">
        <v>0</v>
      </c>
      <c r="B54" s="2"/>
      <c r="C54" s="6"/>
      <c r="D54" s="8"/>
      <c r="E54" s="8"/>
      <c r="F54" s="8"/>
      <c r="G54" s="10"/>
      <c r="H54" s="7"/>
      <c r="I54" s="255"/>
    </row>
    <row r="55" spans="1:12" ht="39.6" x14ac:dyDescent="0.3">
      <c r="A55" s="372" t="s">
        <v>1</v>
      </c>
      <c r="B55" s="2" t="s">
        <v>2</v>
      </c>
      <c r="C55" s="3" t="s">
        <v>3</v>
      </c>
      <c r="D55" s="201"/>
      <c r="E55" s="232">
        <f>+D55</f>
        <v>0</v>
      </c>
      <c r="F55" s="7" t="e">
        <f t="shared" ref="F55:F73" si="12">E55/F$15</f>
        <v>#DIV/0!</v>
      </c>
      <c r="G55" s="77">
        <f>$C$9</f>
        <v>0.79</v>
      </c>
      <c r="H55" s="8">
        <f t="shared" ref="H55:H73" si="13">+E55*G55</f>
        <v>0</v>
      </c>
      <c r="I55" s="255"/>
    </row>
    <row r="56" spans="1:12" ht="13.2" customHeight="1" x14ac:dyDescent="0.3">
      <c r="A56" s="373"/>
      <c r="B56" s="2" t="s">
        <v>4</v>
      </c>
      <c r="C56" s="3" t="s">
        <v>5</v>
      </c>
      <c r="D56" s="201"/>
      <c r="E56" s="232">
        <f t="shared" ref="E56:E73" si="14">+D56</f>
        <v>0</v>
      </c>
      <c r="F56" s="7" t="e">
        <f t="shared" si="12"/>
        <v>#DIV/0!</v>
      </c>
      <c r="G56" s="77">
        <f t="shared" ref="G56:G57" si="15">$C$9</f>
        <v>0.79</v>
      </c>
      <c r="H56" s="8">
        <f t="shared" si="13"/>
        <v>0</v>
      </c>
      <c r="I56" s="255"/>
    </row>
    <row r="57" spans="1:12" ht="13.2" customHeight="1" x14ac:dyDescent="0.3">
      <c r="A57" s="373"/>
      <c r="B57" s="2" t="s">
        <v>6</v>
      </c>
      <c r="C57" s="3" t="s">
        <v>7</v>
      </c>
      <c r="D57" s="201"/>
      <c r="E57" s="232">
        <f t="shared" si="14"/>
        <v>0</v>
      </c>
      <c r="F57" s="7" t="e">
        <f t="shared" si="12"/>
        <v>#DIV/0!</v>
      </c>
      <c r="G57" s="77">
        <f t="shared" si="15"/>
        <v>0.79</v>
      </c>
      <c r="H57" s="8">
        <f t="shared" si="13"/>
        <v>0</v>
      </c>
      <c r="I57" s="255"/>
    </row>
    <row r="58" spans="1:12" ht="13.2" customHeight="1" x14ac:dyDescent="0.3">
      <c r="A58" s="373"/>
      <c r="B58" s="2" t="s">
        <v>8</v>
      </c>
      <c r="C58" s="3" t="s">
        <v>9</v>
      </c>
      <c r="D58" s="201"/>
      <c r="E58" s="232">
        <f t="shared" si="14"/>
        <v>0</v>
      </c>
      <c r="F58" s="7" t="e">
        <f t="shared" si="12"/>
        <v>#DIV/0!</v>
      </c>
      <c r="G58" s="10">
        <v>0</v>
      </c>
      <c r="H58" s="8">
        <f t="shared" si="13"/>
        <v>0</v>
      </c>
      <c r="I58" s="255"/>
    </row>
    <row r="59" spans="1:12" ht="13.2" customHeight="1" x14ac:dyDescent="0.3">
      <c r="A59" s="373"/>
      <c r="B59" s="2" t="s">
        <v>10</v>
      </c>
      <c r="C59" s="3" t="s">
        <v>11</v>
      </c>
      <c r="D59" s="201"/>
      <c r="E59" s="232">
        <f t="shared" si="14"/>
        <v>0</v>
      </c>
      <c r="F59" s="7" t="e">
        <f t="shared" si="12"/>
        <v>#DIV/0!</v>
      </c>
      <c r="G59" s="77">
        <f>$C$9</f>
        <v>0.79</v>
      </c>
      <c r="H59" s="8">
        <f t="shared" si="13"/>
        <v>0</v>
      </c>
      <c r="I59" s="255"/>
    </row>
    <row r="60" spans="1:12" ht="52.8" x14ac:dyDescent="0.3">
      <c r="A60" s="373"/>
      <c r="B60" s="2" t="s">
        <v>12</v>
      </c>
      <c r="C60" s="3" t="s">
        <v>13</v>
      </c>
      <c r="D60" s="201"/>
      <c r="E60" s="232">
        <f t="shared" si="14"/>
        <v>0</v>
      </c>
      <c r="F60" s="7" t="e">
        <f t="shared" si="12"/>
        <v>#DIV/0!</v>
      </c>
      <c r="G60" s="77">
        <f t="shared" ref="G60:G63" si="16">$C$9</f>
        <v>0.79</v>
      </c>
      <c r="H60" s="8">
        <f t="shared" si="13"/>
        <v>0</v>
      </c>
      <c r="I60" s="255"/>
    </row>
    <row r="61" spans="1:12" ht="15.75" customHeight="1" x14ac:dyDescent="0.3">
      <c r="A61" s="372" t="s">
        <v>14</v>
      </c>
      <c r="B61" s="2" t="s">
        <v>15</v>
      </c>
      <c r="C61" s="6" t="s">
        <v>16</v>
      </c>
      <c r="D61" s="201"/>
      <c r="E61" s="232">
        <f t="shared" si="14"/>
        <v>0</v>
      </c>
      <c r="F61" s="7" t="e">
        <f t="shared" si="12"/>
        <v>#DIV/0!</v>
      </c>
      <c r="G61" s="77">
        <f t="shared" si="16"/>
        <v>0.79</v>
      </c>
      <c r="H61" s="8">
        <f t="shared" si="13"/>
        <v>0</v>
      </c>
      <c r="I61" s="255"/>
    </row>
    <row r="62" spans="1:12" ht="15.75" customHeight="1" x14ac:dyDescent="0.3">
      <c r="A62" s="373"/>
      <c r="B62" s="2" t="s">
        <v>17</v>
      </c>
      <c r="C62" s="6" t="s">
        <v>18</v>
      </c>
      <c r="D62" s="201"/>
      <c r="E62" s="232">
        <f t="shared" si="14"/>
        <v>0</v>
      </c>
      <c r="F62" s="7" t="e">
        <f t="shared" si="12"/>
        <v>#DIV/0!</v>
      </c>
      <c r="G62" s="10">
        <v>0</v>
      </c>
      <c r="H62" s="8">
        <f t="shared" si="13"/>
        <v>0</v>
      </c>
      <c r="I62" s="255"/>
    </row>
    <row r="63" spans="1:12" ht="15.75" customHeight="1" x14ac:dyDescent="0.3">
      <c r="A63" s="373"/>
      <c r="B63" s="2" t="s">
        <v>19</v>
      </c>
      <c r="C63" s="6" t="s">
        <v>20</v>
      </c>
      <c r="D63" s="201"/>
      <c r="E63" s="232">
        <f t="shared" si="14"/>
        <v>0</v>
      </c>
      <c r="F63" s="7" t="e">
        <f t="shared" si="12"/>
        <v>#DIV/0!</v>
      </c>
      <c r="G63" s="77">
        <f t="shared" si="16"/>
        <v>0.79</v>
      </c>
      <c r="H63" s="8">
        <f t="shared" si="13"/>
        <v>0</v>
      </c>
      <c r="I63" s="255"/>
    </row>
    <row r="64" spans="1:12" ht="15.75" customHeight="1" x14ac:dyDescent="0.3">
      <c r="A64" s="373"/>
      <c r="B64" s="2" t="s">
        <v>21</v>
      </c>
      <c r="C64" s="6" t="s">
        <v>22</v>
      </c>
      <c r="D64" s="201"/>
      <c r="E64" s="232">
        <f t="shared" si="14"/>
        <v>0</v>
      </c>
      <c r="F64" s="7" t="e">
        <f t="shared" si="12"/>
        <v>#DIV/0!</v>
      </c>
      <c r="G64" s="10">
        <v>0</v>
      </c>
      <c r="H64" s="8">
        <f t="shared" si="13"/>
        <v>0</v>
      </c>
      <c r="I64" s="255"/>
    </row>
    <row r="65" spans="1:11" ht="39.6" x14ac:dyDescent="0.3">
      <c r="A65" s="200" t="s">
        <v>23</v>
      </c>
      <c r="B65" s="2"/>
      <c r="C65" s="3" t="s">
        <v>24</v>
      </c>
      <c r="D65" s="201"/>
      <c r="E65" s="232">
        <f t="shared" si="14"/>
        <v>0</v>
      </c>
      <c r="F65" s="7" t="e">
        <f t="shared" si="12"/>
        <v>#DIV/0!</v>
      </c>
      <c r="G65" s="77">
        <f>$C$9</f>
        <v>0.79</v>
      </c>
      <c r="H65" s="8">
        <f t="shared" si="13"/>
        <v>0</v>
      </c>
      <c r="I65" s="255"/>
    </row>
    <row r="66" spans="1:11" ht="39.6" x14ac:dyDescent="0.3">
      <c r="A66" s="372" t="s">
        <v>25</v>
      </c>
      <c r="B66" s="2" t="s">
        <v>26</v>
      </c>
      <c r="C66" s="3" t="s">
        <v>3</v>
      </c>
      <c r="D66" s="201"/>
      <c r="E66" s="232">
        <f t="shared" si="14"/>
        <v>0</v>
      </c>
      <c r="F66" s="7" t="e">
        <f t="shared" si="12"/>
        <v>#DIV/0!</v>
      </c>
      <c r="G66" s="77">
        <f>$C$9</f>
        <v>0.79</v>
      </c>
      <c r="H66" s="8">
        <f t="shared" si="13"/>
        <v>0</v>
      </c>
      <c r="I66" s="255"/>
    </row>
    <row r="67" spans="1:11" ht="17.25" customHeight="1" x14ac:dyDescent="0.3">
      <c r="A67" s="373"/>
      <c r="B67" s="2" t="s">
        <v>27</v>
      </c>
      <c r="C67" s="3" t="s">
        <v>5</v>
      </c>
      <c r="D67" s="201"/>
      <c r="E67" s="232">
        <f t="shared" si="14"/>
        <v>0</v>
      </c>
      <c r="F67" s="7" t="e">
        <f t="shared" si="12"/>
        <v>#DIV/0!</v>
      </c>
      <c r="G67" s="77">
        <f>$C$9</f>
        <v>0.79</v>
      </c>
      <c r="H67" s="8">
        <f t="shared" si="13"/>
        <v>0</v>
      </c>
      <c r="I67" s="255"/>
    </row>
    <row r="68" spans="1:11" ht="17.25" customHeight="1" x14ac:dyDescent="0.3">
      <c r="A68" s="373"/>
      <c r="B68" s="2" t="s">
        <v>28</v>
      </c>
      <c r="C68" s="3" t="s">
        <v>7</v>
      </c>
      <c r="D68" s="201"/>
      <c r="E68" s="232">
        <f t="shared" si="14"/>
        <v>0</v>
      </c>
      <c r="F68" s="7" t="e">
        <f t="shared" si="12"/>
        <v>#DIV/0!</v>
      </c>
      <c r="G68" s="77">
        <f>$C$9</f>
        <v>0.79</v>
      </c>
      <c r="H68" s="8">
        <f t="shared" si="13"/>
        <v>0</v>
      </c>
      <c r="I68" s="255"/>
    </row>
    <row r="69" spans="1:11" ht="17.25" customHeight="1" x14ac:dyDescent="0.3">
      <c r="A69" s="373"/>
      <c r="B69" s="2" t="s">
        <v>29</v>
      </c>
      <c r="C69" s="6" t="s">
        <v>9</v>
      </c>
      <c r="D69" s="201"/>
      <c r="E69" s="232">
        <f t="shared" si="14"/>
        <v>0</v>
      </c>
      <c r="F69" s="7" t="e">
        <f t="shared" si="12"/>
        <v>#DIV/0!</v>
      </c>
      <c r="G69" s="10">
        <v>0</v>
      </c>
      <c r="H69" s="8">
        <f t="shared" si="13"/>
        <v>0</v>
      </c>
      <c r="I69" s="255"/>
    </row>
    <row r="70" spans="1:11" ht="26.4" x14ac:dyDescent="0.3">
      <c r="A70" s="373"/>
      <c r="B70" s="2" t="s">
        <v>30</v>
      </c>
      <c r="C70" s="3" t="s">
        <v>31</v>
      </c>
      <c r="D70" s="201"/>
      <c r="E70" s="232">
        <f t="shared" si="14"/>
        <v>0</v>
      </c>
      <c r="F70" s="7" t="e">
        <f t="shared" si="12"/>
        <v>#DIV/0!</v>
      </c>
      <c r="G70" s="77">
        <f>$C$9</f>
        <v>0.79</v>
      </c>
      <c r="H70" s="8">
        <f t="shared" si="13"/>
        <v>0</v>
      </c>
      <c r="I70" s="255"/>
    </row>
    <row r="71" spans="1:11" ht="19.5" customHeight="1" x14ac:dyDescent="0.3">
      <c r="A71" s="372" t="s">
        <v>32</v>
      </c>
      <c r="B71" s="2" t="s">
        <v>33</v>
      </c>
      <c r="C71" s="6" t="s">
        <v>34</v>
      </c>
      <c r="D71" s="201"/>
      <c r="E71" s="232">
        <f t="shared" si="14"/>
        <v>0</v>
      </c>
      <c r="F71" s="7" t="e">
        <f t="shared" si="12"/>
        <v>#DIV/0!</v>
      </c>
      <c r="G71" s="77">
        <f t="shared" ref="G71:G73" si="17">$C$9</f>
        <v>0.79</v>
      </c>
      <c r="H71" s="8">
        <f t="shared" si="13"/>
        <v>0</v>
      </c>
      <c r="I71" s="255"/>
    </row>
    <row r="72" spans="1:11" ht="19.5" customHeight="1" x14ac:dyDescent="0.3">
      <c r="A72" s="373"/>
      <c r="B72" s="2" t="s">
        <v>35</v>
      </c>
      <c r="C72" s="6" t="s">
        <v>36</v>
      </c>
      <c r="D72" s="201"/>
      <c r="E72" s="232">
        <f t="shared" si="14"/>
        <v>0</v>
      </c>
      <c r="F72" s="7" t="e">
        <f t="shared" si="12"/>
        <v>#DIV/0!</v>
      </c>
      <c r="G72" s="77">
        <f t="shared" si="17"/>
        <v>0.79</v>
      </c>
      <c r="H72" s="8">
        <f t="shared" si="13"/>
        <v>0</v>
      </c>
      <c r="I72" s="255"/>
    </row>
    <row r="73" spans="1:11" ht="25.5" customHeight="1" x14ac:dyDescent="0.3">
      <c r="A73" s="200" t="s">
        <v>37</v>
      </c>
      <c r="B73" s="2"/>
      <c r="C73" s="6"/>
      <c r="D73" s="201"/>
      <c r="E73" s="232">
        <f t="shared" si="14"/>
        <v>0</v>
      </c>
      <c r="F73" s="7" t="e">
        <f t="shared" si="12"/>
        <v>#DIV/0!</v>
      </c>
      <c r="G73" s="77">
        <f t="shared" si="17"/>
        <v>0.79</v>
      </c>
      <c r="H73" s="8">
        <f t="shared" si="13"/>
        <v>0</v>
      </c>
      <c r="I73" s="255"/>
    </row>
    <row r="74" spans="1:11" ht="8.25" customHeight="1" x14ac:dyDescent="0.3">
      <c r="A74" s="21"/>
      <c r="B74" s="2"/>
      <c r="C74" s="6"/>
      <c r="D74" s="8"/>
      <c r="E74" s="8"/>
      <c r="F74" s="17"/>
      <c r="G74" s="10"/>
      <c r="H74" s="7"/>
      <c r="I74" s="255"/>
    </row>
    <row r="75" spans="1:11" ht="14.25" customHeight="1" x14ac:dyDescent="0.3">
      <c r="A75" s="21" t="s">
        <v>107</v>
      </c>
      <c r="B75" s="2"/>
      <c r="C75" s="6"/>
      <c r="D75" s="8">
        <f>SUM(D55:D73)</f>
        <v>0</v>
      </c>
      <c r="E75" s="8">
        <f>SUM(E55:E74)</f>
        <v>0</v>
      </c>
      <c r="F75" s="7" t="e">
        <f>SUM(F55:F74)</f>
        <v>#DIV/0!</v>
      </c>
      <c r="G75" s="10"/>
      <c r="H75" s="8">
        <f>SUM(H55:H74)</f>
        <v>0</v>
      </c>
      <c r="I75" s="255"/>
      <c r="J75" s="297"/>
    </row>
    <row r="76" spans="1:11" ht="5.25" hidden="1" customHeight="1" x14ac:dyDescent="0.3">
      <c r="A76" s="21"/>
      <c r="B76" s="2"/>
      <c r="C76" s="6"/>
      <c r="D76" s="8"/>
      <c r="E76" s="8"/>
      <c r="F76" s="17"/>
      <c r="G76" s="10"/>
      <c r="H76" s="7"/>
      <c r="I76" s="255"/>
      <c r="J76" s="296"/>
    </row>
    <row r="77" spans="1:11" ht="25.5" customHeight="1" x14ac:dyDescent="0.3">
      <c r="A77" s="38" t="s">
        <v>108</v>
      </c>
      <c r="B77" s="11"/>
      <c r="C77" s="12"/>
      <c r="D77" s="1">
        <f>D75+D52+D27</f>
        <v>0</v>
      </c>
      <c r="E77" s="1">
        <f>E75+E52+E27</f>
        <v>0</v>
      </c>
      <c r="F77" s="1" t="e">
        <f>F75+F52+F27</f>
        <v>#DIV/0!</v>
      </c>
      <c r="G77" s="15"/>
      <c r="H77" s="1">
        <f>H75+H52+H27</f>
        <v>0</v>
      </c>
      <c r="I77" s="256"/>
      <c r="J77" s="256"/>
      <c r="K77" s="288"/>
    </row>
    <row r="78" spans="1:11" ht="16.5" customHeight="1" x14ac:dyDescent="0.3">
      <c r="A78" s="21"/>
      <c r="B78" s="2"/>
      <c r="C78" s="6"/>
      <c r="D78" s="17"/>
      <c r="E78" s="17"/>
      <c r="F78" s="17"/>
      <c r="G78" s="10"/>
      <c r="H78" s="7"/>
      <c r="I78" s="255"/>
    </row>
    <row r="79" spans="1:11" ht="26.4" x14ac:dyDescent="0.3">
      <c r="A79" s="22" t="s">
        <v>126</v>
      </c>
      <c r="B79" s="2"/>
      <c r="C79" s="6"/>
      <c r="D79" s="201"/>
      <c r="E79" s="232">
        <f>+D79</f>
        <v>0</v>
      </c>
      <c r="F79" s="7" t="e">
        <f t="shared" ref="F79:F86" si="18">E79/F$15</f>
        <v>#DIV/0!</v>
      </c>
      <c r="G79" s="10">
        <v>0</v>
      </c>
      <c r="H79" s="8">
        <f t="shared" ref="H79:H86" si="19">+E79*G79</f>
        <v>0</v>
      </c>
      <c r="I79" s="255"/>
    </row>
    <row r="80" spans="1:11" ht="39.6" x14ac:dyDescent="0.3">
      <c r="A80" s="22" t="s">
        <v>127</v>
      </c>
      <c r="B80" s="2"/>
      <c r="C80" s="6"/>
      <c r="D80" s="201"/>
      <c r="E80" s="232">
        <f t="shared" ref="E80:E86" si="20">+D80</f>
        <v>0</v>
      </c>
      <c r="F80" s="7" t="e">
        <f t="shared" si="18"/>
        <v>#DIV/0!</v>
      </c>
      <c r="G80" s="77">
        <f t="shared" ref="G80" si="21">$C$9</f>
        <v>0.79</v>
      </c>
      <c r="H80" s="8">
        <f t="shared" si="19"/>
        <v>0</v>
      </c>
      <c r="I80" s="255"/>
    </row>
    <row r="81" spans="1:12" ht="26.4" x14ac:dyDescent="0.3">
      <c r="A81" s="374" t="s">
        <v>109</v>
      </c>
      <c r="B81" s="2" t="s">
        <v>110</v>
      </c>
      <c r="C81" s="3" t="s">
        <v>111</v>
      </c>
      <c r="D81" s="201"/>
      <c r="E81" s="232">
        <f t="shared" si="20"/>
        <v>0</v>
      </c>
      <c r="F81" s="7" t="e">
        <f t="shared" si="18"/>
        <v>#DIV/0!</v>
      </c>
      <c r="G81" s="10">
        <v>0</v>
      </c>
      <c r="H81" s="8">
        <f t="shared" si="19"/>
        <v>0</v>
      </c>
      <c r="I81" s="255"/>
    </row>
    <row r="82" spans="1:12" ht="18.75" customHeight="1" x14ac:dyDescent="0.3">
      <c r="A82" s="375"/>
      <c r="B82" s="2" t="s">
        <v>112</v>
      </c>
      <c r="C82" s="6" t="s">
        <v>113</v>
      </c>
      <c r="D82" s="201"/>
      <c r="E82" s="232">
        <f t="shared" si="20"/>
        <v>0</v>
      </c>
      <c r="F82" s="7" t="e">
        <f t="shared" si="18"/>
        <v>#DIV/0!</v>
      </c>
      <c r="G82" s="10">
        <v>0</v>
      </c>
      <c r="H82" s="8">
        <f t="shared" si="19"/>
        <v>0</v>
      </c>
      <c r="I82" s="255"/>
    </row>
    <row r="83" spans="1:12" ht="18.75" customHeight="1" x14ac:dyDescent="0.3">
      <c r="A83" s="372" t="s">
        <v>114</v>
      </c>
      <c r="B83" s="2" t="s">
        <v>84</v>
      </c>
      <c r="C83" s="6" t="s">
        <v>115</v>
      </c>
      <c r="D83" s="201"/>
      <c r="E83" s="232">
        <f t="shared" si="20"/>
        <v>0</v>
      </c>
      <c r="F83" s="7" t="e">
        <f t="shared" si="18"/>
        <v>#DIV/0!</v>
      </c>
      <c r="G83" s="10">
        <v>1</v>
      </c>
      <c r="H83" s="8">
        <f t="shared" si="19"/>
        <v>0</v>
      </c>
      <c r="I83" s="255"/>
    </row>
    <row r="84" spans="1:12" ht="18.75" customHeight="1" x14ac:dyDescent="0.3">
      <c r="A84" s="373"/>
      <c r="B84" s="2" t="s">
        <v>86</v>
      </c>
      <c r="C84" s="6" t="s">
        <v>116</v>
      </c>
      <c r="D84" s="201"/>
      <c r="E84" s="232">
        <f t="shared" si="20"/>
        <v>0</v>
      </c>
      <c r="F84" s="7" t="e">
        <f t="shared" si="18"/>
        <v>#DIV/0!</v>
      </c>
      <c r="G84" s="77">
        <v>1</v>
      </c>
      <c r="H84" s="8">
        <f t="shared" si="19"/>
        <v>0</v>
      </c>
      <c r="I84" s="255"/>
      <c r="J84" s="289" t="s">
        <v>368</v>
      </c>
      <c r="K84" s="31"/>
    </row>
    <row r="85" spans="1:12" ht="23.25" customHeight="1" x14ac:dyDescent="0.3">
      <c r="A85" s="373"/>
      <c r="B85" s="2" t="s">
        <v>88</v>
      </c>
      <c r="C85" s="3" t="s">
        <v>117</v>
      </c>
      <c r="D85" s="201"/>
      <c r="E85" s="232">
        <f t="shared" si="20"/>
        <v>0</v>
      </c>
      <c r="F85" s="7" t="e">
        <f t="shared" si="18"/>
        <v>#DIV/0!</v>
      </c>
      <c r="G85" s="327">
        <f>C9</f>
        <v>0.79</v>
      </c>
      <c r="H85" s="8">
        <f t="shared" si="19"/>
        <v>0</v>
      </c>
      <c r="I85" s="255"/>
    </row>
    <row r="86" spans="1:12" ht="18" customHeight="1" x14ac:dyDescent="0.3">
      <c r="A86" s="21" t="s">
        <v>118</v>
      </c>
      <c r="B86" s="2"/>
      <c r="C86" s="6"/>
      <c r="D86" s="201"/>
      <c r="E86" s="232">
        <f t="shared" si="20"/>
        <v>0</v>
      </c>
      <c r="F86" s="7" t="e">
        <f t="shared" si="18"/>
        <v>#DIV/0!</v>
      </c>
      <c r="G86" s="10">
        <v>0</v>
      </c>
      <c r="H86" s="8">
        <f t="shared" si="19"/>
        <v>0</v>
      </c>
      <c r="I86" s="255"/>
    </row>
    <row r="87" spans="1:12" x14ac:dyDescent="0.3">
      <c r="A87" s="21"/>
      <c r="B87" s="2"/>
      <c r="C87" s="6"/>
      <c r="D87" s="17"/>
      <c r="E87" s="17"/>
      <c r="F87" s="17"/>
      <c r="G87" s="17"/>
      <c r="H87" s="7"/>
      <c r="I87" s="255"/>
    </row>
    <row r="88" spans="1:12" ht="26.4" x14ac:dyDescent="0.3">
      <c r="A88" s="38" t="s">
        <v>119</v>
      </c>
      <c r="B88" s="39"/>
      <c r="C88" s="40"/>
      <c r="D88" s="1">
        <f>SUM(D79:D87)</f>
        <v>0</v>
      </c>
      <c r="E88" s="1">
        <f>SUM(E79:E87)</f>
        <v>0</v>
      </c>
      <c r="F88" s="1" t="e">
        <f>SUM(F79:F87)</f>
        <v>#DIV/0!</v>
      </c>
      <c r="G88" s="14"/>
      <c r="H88" s="1">
        <f>SUM(H79:H87)</f>
        <v>0</v>
      </c>
      <c r="I88" s="256"/>
      <c r="J88" s="256"/>
      <c r="L88" s="295"/>
    </row>
    <row r="89" spans="1:12" ht="12.75" customHeight="1" x14ac:dyDescent="0.3">
      <c r="A89" s="9"/>
      <c r="B89" s="11"/>
      <c r="C89" s="12"/>
      <c r="D89" s="12"/>
      <c r="E89" s="14"/>
      <c r="F89" s="14"/>
      <c r="G89" s="14"/>
      <c r="H89" s="13"/>
      <c r="I89" s="258"/>
      <c r="J89" s="296"/>
    </row>
    <row r="90" spans="1:12" ht="20.25" customHeight="1" x14ac:dyDescent="0.3">
      <c r="A90" s="391" t="s">
        <v>120</v>
      </c>
      <c r="B90" s="392"/>
      <c r="C90" s="393"/>
      <c r="D90" s="1">
        <f>D77-D88</f>
        <v>0</v>
      </c>
      <c r="E90" s="1">
        <f>E77-E88</f>
        <v>0</v>
      </c>
      <c r="F90" s="1" t="e">
        <f>F77-F88</f>
        <v>#DIV/0!</v>
      </c>
      <c r="G90" s="14"/>
      <c r="H90" s="1">
        <f>H77-H88</f>
        <v>0</v>
      </c>
      <c r="I90" s="256"/>
      <c r="J90" s="256"/>
    </row>
    <row r="91" spans="1:12" ht="15.75" customHeight="1" x14ac:dyDescent="0.3">
      <c r="A91" s="391" t="s">
        <v>298</v>
      </c>
      <c r="B91" s="392"/>
      <c r="C91" s="393"/>
      <c r="D91" s="29"/>
      <c r="E91" s="284" t="s">
        <v>128</v>
      </c>
      <c r="F91" s="1" t="e">
        <f>F90*365.25/12</f>
        <v>#DIV/0!</v>
      </c>
      <c r="G91" s="14"/>
      <c r="J91" s="296"/>
    </row>
    <row r="92" spans="1:12" ht="7.8" customHeight="1" x14ac:dyDescent="0.3">
      <c r="A92" s="98"/>
      <c r="B92" s="99"/>
      <c r="C92" s="328"/>
      <c r="D92" s="328"/>
      <c r="E92" s="328"/>
      <c r="F92" s="328"/>
      <c r="G92" s="328"/>
      <c r="H92" s="329"/>
      <c r="I92" s="259"/>
      <c r="L92" s="300"/>
    </row>
    <row r="93" spans="1:12" ht="24.75" customHeight="1" thickBot="1" x14ac:dyDescent="0.35">
      <c r="A93" s="274" t="s">
        <v>133</v>
      </c>
      <c r="B93" s="275"/>
      <c r="C93" s="276"/>
      <c r="D93" s="276"/>
      <c r="E93" s="277"/>
      <c r="F93" s="277"/>
      <c r="G93" s="277"/>
      <c r="H93" s="278" t="e">
        <f>+H90/($D$14*$D$15)/12</f>
        <v>#DIV/0!</v>
      </c>
      <c r="I93" s="259"/>
      <c r="J93" s="293" t="s">
        <v>370</v>
      </c>
      <c r="K93" s="301">
        <v>385.57</v>
      </c>
      <c r="L93" s="298">
        <f>+K93*($E$14*$E$15*12)</f>
        <v>0</v>
      </c>
    </row>
    <row r="94" spans="1:12" ht="35.25" customHeight="1" thickBot="1" x14ac:dyDescent="0.35">
      <c r="A94" s="391" t="s">
        <v>125</v>
      </c>
      <c r="B94" s="392"/>
      <c r="C94" s="393"/>
      <c r="D94" s="41"/>
      <c r="E94" s="14" t="s">
        <v>128</v>
      </c>
      <c r="F94" s="7"/>
      <c r="G94" s="249"/>
      <c r="H94" s="251"/>
      <c r="I94" s="265"/>
      <c r="J94" s="293" t="s">
        <v>371</v>
      </c>
      <c r="K94" s="299" t="e">
        <f>+H93</f>
        <v>#DIV/0!</v>
      </c>
      <c r="L94" s="298" t="e">
        <f>+K94*($E$14*$E$15*12)</f>
        <v>#DIV/0!</v>
      </c>
    </row>
    <row r="95" spans="1:12" ht="16.5" customHeight="1" thickBot="1" x14ac:dyDescent="0.35">
      <c r="A95" s="406" t="s">
        <v>122</v>
      </c>
      <c r="B95" s="406"/>
      <c r="C95" s="406"/>
      <c r="D95" s="406"/>
      <c r="E95" s="285" t="s">
        <v>128</v>
      </c>
      <c r="F95" s="42"/>
      <c r="G95" s="42"/>
      <c r="H95" s="250">
        <f>H94*1.25</f>
        <v>0</v>
      </c>
      <c r="I95" s="256"/>
      <c r="J95" s="304" t="s">
        <v>372</v>
      </c>
      <c r="K95" s="305" t="e">
        <f>+(K94-K93)/K93</f>
        <v>#DIV/0!</v>
      </c>
    </row>
    <row r="96" spans="1:12" ht="39.75" customHeight="1" x14ac:dyDescent="0.3">
      <c r="A96" s="405" t="s">
        <v>131</v>
      </c>
      <c r="B96" s="405"/>
      <c r="C96" s="405"/>
      <c r="D96" s="405"/>
      <c r="E96" s="286" t="s">
        <v>128</v>
      </c>
      <c r="F96" s="247"/>
      <c r="G96" s="247"/>
      <c r="H96" s="248" t="e">
        <f>IF(H95&gt;H93,0,H93-H95)</f>
        <v>#DIV/0!</v>
      </c>
      <c r="I96" s="302"/>
      <c r="J96" s="307" t="s">
        <v>358</v>
      </c>
      <c r="K96" s="308">
        <v>404</v>
      </c>
    </row>
    <row r="97" spans="1:13" ht="14.4" x14ac:dyDescent="0.3">
      <c r="A97" s="417"/>
      <c r="B97" s="418"/>
      <c r="C97" s="418"/>
      <c r="D97" s="418"/>
      <c r="E97" s="418"/>
      <c r="F97" s="418"/>
      <c r="G97" s="418"/>
      <c r="H97" s="418"/>
      <c r="I97" s="266"/>
      <c r="J97" s="309" t="s">
        <v>365</v>
      </c>
      <c r="K97" s="310">
        <f>449*27%</f>
        <v>121.23</v>
      </c>
    </row>
    <row r="98" spans="1:13" ht="21.75" customHeight="1" x14ac:dyDescent="0.3">
      <c r="A98" s="406" t="s">
        <v>123</v>
      </c>
      <c r="B98" s="406"/>
      <c r="C98" s="406"/>
      <c r="D98" s="406"/>
      <c r="E98" s="285" t="s">
        <v>128</v>
      </c>
      <c r="F98" s="42"/>
      <c r="G98" s="42"/>
      <c r="H98" s="43" t="e">
        <f>F91-H93</f>
        <v>#DIV/0!</v>
      </c>
      <c r="I98" s="302"/>
      <c r="J98" s="309" t="s">
        <v>366</v>
      </c>
      <c r="K98" s="310">
        <v>29.87</v>
      </c>
    </row>
    <row r="99" spans="1:13" ht="21.75" customHeight="1" x14ac:dyDescent="0.3">
      <c r="A99" s="367" t="s">
        <v>375</v>
      </c>
      <c r="B99" s="368"/>
      <c r="C99" s="368"/>
      <c r="D99" s="369"/>
      <c r="E99" s="285" t="s">
        <v>128</v>
      </c>
      <c r="F99" s="42"/>
      <c r="G99" s="42"/>
      <c r="H99" s="43" t="e">
        <f>F29*30.42</f>
        <v>#DIV/0!</v>
      </c>
      <c r="I99" s="302"/>
      <c r="J99" s="320"/>
      <c r="K99" s="321"/>
    </row>
    <row r="100" spans="1:13" ht="15" thickBot="1" x14ac:dyDescent="0.35">
      <c r="A100" s="407" t="s">
        <v>364</v>
      </c>
      <c r="B100" s="407"/>
      <c r="C100" s="407"/>
      <c r="D100" s="407"/>
      <c r="E100" s="287" t="s">
        <v>128</v>
      </c>
      <c r="F100" s="246"/>
      <c r="G100" s="246"/>
      <c r="H100" s="244">
        <f>K100</f>
        <v>252.89999999999998</v>
      </c>
      <c r="I100" s="303"/>
      <c r="J100" s="311" t="s">
        <v>374</v>
      </c>
      <c r="K100" s="312">
        <f>K96-K97-K98</f>
        <v>252.89999999999998</v>
      </c>
    </row>
    <row r="101" spans="1:13" s="31" customFormat="1" ht="15" hidden="1" customHeight="1" x14ac:dyDescent="0.3">
      <c r="A101" s="408" t="s">
        <v>139</v>
      </c>
      <c r="B101" s="409"/>
      <c r="C101" s="409"/>
      <c r="D101" s="410"/>
      <c r="E101" s="44" t="s">
        <v>128</v>
      </c>
      <c r="F101" s="44"/>
      <c r="G101" s="44"/>
      <c r="H101" s="45">
        <v>0</v>
      </c>
      <c r="I101" s="267"/>
      <c r="J101" s="290" t="s">
        <v>359</v>
      </c>
      <c r="K101" s="306"/>
      <c r="L101" s="23"/>
    </row>
    <row r="102" spans="1:13" ht="14.4" x14ac:dyDescent="0.3">
      <c r="A102" s="414"/>
      <c r="B102" s="415"/>
      <c r="C102" s="415"/>
      <c r="D102" s="415"/>
      <c r="E102" s="415"/>
      <c r="F102" s="415"/>
      <c r="G102" s="415"/>
      <c r="H102" s="415"/>
      <c r="I102" s="268"/>
      <c r="J102" s="313"/>
      <c r="K102" s="314"/>
      <c r="M102" s="245"/>
    </row>
    <row r="103" spans="1:13" x14ac:dyDescent="0.3">
      <c r="A103" s="411" t="s">
        <v>124</v>
      </c>
      <c r="B103" s="411"/>
      <c r="C103" s="411"/>
      <c r="D103" s="411"/>
      <c r="E103" s="286" t="s">
        <v>128</v>
      </c>
      <c r="F103" s="247"/>
      <c r="G103" s="247"/>
      <c r="H103" s="248" t="e">
        <f>+H98+H99-H100</f>
        <v>#DIV/0!</v>
      </c>
      <c r="I103" s="269"/>
    </row>
    <row r="104" spans="1:13" x14ac:dyDescent="0.3">
      <c r="A104" s="411" t="s">
        <v>130</v>
      </c>
      <c r="B104" s="411"/>
      <c r="C104" s="411"/>
      <c r="D104" s="411"/>
      <c r="E104" s="286" t="s">
        <v>129</v>
      </c>
      <c r="F104" s="247"/>
      <c r="G104" s="247"/>
      <c r="H104" s="248" t="e">
        <f>H103*12/365.25</f>
        <v>#DIV/0!</v>
      </c>
      <c r="I104" s="269"/>
    </row>
    <row r="105" spans="1:13" x14ac:dyDescent="0.3">
      <c r="A105" s="414"/>
      <c r="B105" s="415"/>
      <c r="C105" s="415"/>
      <c r="D105" s="415"/>
      <c r="E105" s="415"/>
      <c r="F105" s="415"/>
      <c r="G105" s="415"/>
      <c r="H105" s="415"/>
      <c r="I105" s="268"/>
    </row>
    <row r="106" spans="1:13" x14ac:dyDescent="0.3">
      <c r="A106" s="412" t="s">
        <v>132</v>
      </c>
      <c r="B106" s="412"/>
      <c r="C106" s="412"/>
      <c r="D106" s="412"/>
      <c r="E106" s="285" t="s">
        <v>129</v>
      </c>
      <c r="F106" s="27"/>
      <c r="G106" s="42"/>
      <c r="H106" s="43" t="e">
        <f>(+E75-H75)/F15</f>
        <v>#DIV/0!</v>
      </c>
      <c r="I106" s="269"/>
    </row>
    <row r="107" spans="1:13" x14ac:dyDescent="0.3">
      <c r="A107" s="416"/>
      <c r="B107" s="416"/>
      <c r="C107" s="416"/>
      <c r="D107" s="416"/>
      <c r="E107" s="413"/>
      <c r="F107" s="413"/>
      <c r="G107" s="413"/>
      <c r="H107" s="413"/>
      <c r="I107" s="254"/>
    </row>
    <row r="108" spans="1:13" ht="22.5" hidden="1" customHeight="1" x14ac:dyDescent="0.3">
      <c r="A108" s="419" t="s">
        <v>142</v>
      </c>
      <c r="B108" s="420"/>
      <c r="C108" s="420"/>
      <c r="D108" s="420"/>
      <c r="E108" s="420"/>
      <c r="F108" s="420"/>
      <c r="G108" s="420"/>
      <c r="H108" s="420"/>
      <c r="I108" s="270"/>
    </row>
    <row r="109" spans="1:13" s="31" customFormat="1" hidden="1" x14ac:dyDescent="0.3">
      <c r="A109" s="403" t="s">
        <v>140</v>
      </c>
      <c r="B109" s="404"/>
      <c r="C109" s="404"/>
      <c r="D109" s="404"/>
      <c r="E109" s="404"/>
      <c r="F109" s="404"/>
      <c r="G109" s="404"/>
      <c r="H109" s="404"/>
      <c r="I109" s="271"/>
      <c r="J109" s="294"/>
    </row>
    <row r="110" spans="1:13" hidden="1" x14ac:dyDescent="0.3">
      <c r="A110" s="401" t="s">
        <v>141</v>
      </c>
      <c r="B110" s="402"/>
      <c r="C110" s="402"/>
      <c r="D110" s="402"/>
      <c r="E110" s="402"/>
      <c r="F110" s="402"/>
      <c r="G110" s="402"/>
      <c r="H110" s="402"/>
      <c r="I110" s="272"/>
    </row>
    <row r="111" spans="1:13" hidden="1" x14ac:dyDescent="0.3">
      <c r="B111" s="28"/>
      <c r="C111" s="29"/>
      <c r="D111" s="29"/>
      <c r="E111" s="30"/>
    </row>
    <row r="112" spans="1:13" x14ac:dyDescent="0.3">
      <c r="B112" s="28"/>
      <c r="C112" s="29"/>
      <c r="D112" s="29"/>
      <c r="E112" s="30"/>
    </row>
    <row r="113" spans="2:5" x14ac:dyDescent="0.3">
      <c r="B113" s="28"/>
      <c r="C113" s="29"/>
      <c r="D113" s="29"/>
      <c r="E113" s="30"/>
    </row>
    <row r="114" spans="2:5" x14ac:dyDescent="0.3">
      <c r="B114" s="28"/>
      <c r="C114" s="29"/>
      <c r="D114" s="29"/>
      <c r="E114" s="30"/>
    </row>
    <row r="115" spans="2:5" x14ac:dyDescent="0.3">
      <c r="B115" s="32"/>
      <c r="C115" s="18"/>
      <c r="D115" s="18"/>
      <c r="E115" s="18"/>
    </row>
    <row r="116" spans="2:5" x14ac:dyDescent="0.3">
      <c r="B116" s="18"/>
      <c r="C116" s="18"/>
      <c r="D116" s="18"/>
      <c r="E116" s="18"/>
    </row>
    <row r="117" spans="2:5" x14ac:dyDescent="0.3">
      <c r="B117" s="18"/>
      <c r="C117" s="18"/>
      <c r="D117" s="18"/>
      <c r="E117" s="18"/>
    </row>
    <row r="118" spans="2:5" x14ac:dyDescent="0.3">
      <c r="B118" s="18"/>
      <c r="C118" s="18"/>
      <c r="D118" s="18"/>
      <c r="E118" s="18"/>
    </row>
    <row r="119" spans="2:5" x14ac:dyDescent="0.3">
      <c r="B119" s="18"/>
      <c r="C119" s="18"/>
      <c r="D119" s="18"/>
      <c r="E119" s="18"/>
    </row>
  </sheetData>
  <sheetProtection formatCells="0" formatColumns="0"/>
  <mergeCells count="48">
    <mergeCell ref="A110:H110"/>
    <mergeCell ref="A109:H109"/>
    <mergeCell ref="A96:D96"/>
    <mergeCell ref="A95:D95"/>
    <mergeCell ref="A98:D98"/>
    <mergeCell ref="A100:D100"/>
    <mergeCell ref="A101:D101"/>
    <mergeCell ref="A103:D103"/>
    <mergeCell ref="A104:D104"/>
    <mergeCell ref="A106:D106"/>
    <mergeCell ref="E107:H107"/>
    <mergeCell ref="A102:H102"/>
    <mergeCell ref="A105:H105"/>
    <mergeCell ref="A107:D107"/>
    <mergeCell ref="A97:H97"/>
    <mergeCell ref="A108:H108"/>
    <mergeCell ref="F3:F4"/>
    <mergeCell ref="A3:B3"/>
    <mergeCell ref="A4:B4"/>
    <mergeCell ref="G11:H11"/>
    <mergeCell ref="A94:C94"/>
    <mergeCell ref="A90:C90"/>
    <mergeCell ref="A91:C91"/>
    <mergeCell ref="A12:B12"/>
    <mergeCell ref="G3:G4"/>
    <mergeCell ref="H3:H4"/>
    <mergeCell ref="A8:B8"/>
    <mergeCell ref="A83:A85"/>
    <mergeCell ref="D10:H10"/>
    <mergeCell ref="A5:B5"/>
    <mergeCell ref="A10:C10"/>
    <mergeCell ref="A6:B6"/>
    <mergeCell ref="A99:D99"/>
    <mergeCell ref="B30:C30"/>
    <mergeCell ref="A71:A72"/>
    <mergeCell ref="A81:A82"/>
    <mergeCell ref="D8:H9"/>
    <mergeCell ref="A50:C50"/>
    <mergeCell ref="A55:A60"/>
    <mergeCell ref="A61:A64"/>
    <mergeCell ref="A66:A70"/>
    <mergeCell ref="A31:A38"/>
    <mergeCell ref="A39:A43"/>
    <mergeCell ref="A44:A46"/>
    <mergeCell ref="A47:A49"/>
    <mergeCell ref="A9:B9"/>
    <mergeCell ref="A13:E13"/>
    <mergeCell ref="B29:C29"/>
  </mergeCells>
  <dataValidations count="1">
    <dataValidation type="list" allowBlank="1" showInputMessage="1" showErrorMessage="1" sqref="C7" xr:uid="{00000000-0002-0000-0100-000000000000}">
      <formula1>"KTD, KAT, AVR-DD, TVL,TVÖD"</formula1>
    </dataValidation>
  </dataValidations>
  <pageMargins left="0.70866141732283472" right="0.31496062992125984" top="0.59055118110236227" bottom="0.39370078740157483" header="0.31496062992125984" footer="0.31496062992125984"/>
  <pageSetup paperSize="9" scale="63" fitToHeight="2" orientation="portrait" r:id="rId1"/>
  <headerFooter>
    <oddHeader>&amp;L&amp;F</oddHeader>
  </headerFooter>
  <rowBreaks count="1" manualBreakCount="1">
    <brk id="5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'KdU 2022'!$B$2:$B$46</xm:f>
          </x14:formula1>
          <xm:sqref>G94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J64"/>
  <sheetViews>
    <sheetView zoomScaleNormal="100" workbookViewId="0">
      <pane ySplit="4" topLeftCell="A5" activePane="bottomLeft" state="frozen"/>
      <selection pane="bottomLeft" activeCell="C12" sqref="C12"/>
    </sheetView>
  </sheetViews>
  <sheetFormatPr baseColWidth="10" defaultRowHeight="14.4" x14ac:dyDescent="0.3"/>
  <cols>
    <col min="1" max="1" width="77.44140625" customWidth="1"/>
    <col min="2" max="2" width="16.5546875" customWidth="1"/>
    <col min="3" max="3" width="29.5546875" customWidth="1"/>
    <col min="4" max="4" width="13.33203125" customWidth="1"/>
    <col min="5" max="5" width="56.109375" customWidth="1"/>
    <col min="6" max="6" width="7.44140625" customWidth="1"/>
    <col min="7" max="7" width="16.5546875" hidden="1" customWidth="1"/>
    <col min="8" max="8" width="29.5546875" hidden="1" customWidth="1"/>
    <col min="9" max="9" width="13.33203125" hidden="1" customWidth="1"/>
    <col min="10" max="10" width="0" hidden="1" customWidth="1"/>
  </cols>
  <sheetData>
    <row r="1" spans="1:9" x14ac:dyDescent="0.3">
      <c r="A1" s="87" t="s">
        <v>265</v>
      </c>
    </row>
    <row r="2" spans="1:9" x14ac:dyDescent="0.3">
      <c r="A2" s="87" t="s">
        <v>279</v>
      </c>
    </row>
    <row r="3" spans="1:9" x14ac:dyDescent="0.3">
      <c r="A3" s="90" t="s">
        <v>290</v>
      </c>
      <c r="G3" s="427" t="s">
        <v>300</v>
      </c>
      <c r="H3" s="428"/>
      <c r="I3" s="429"/>
    </row>
    <row r="4" spans="1:9" ht="43.5" customHeight="1" x14ac:dyDescent="0.3">
      <c r="A4" s="88" t="s">
        <v>214</v>
      </c>
      <c r="B4" s="88" t="s">
        <v>266</v>
      </c>
      <c r="C4" s="89" t="s">
        <v>267</v>
      </c>
      <c r="D4" s="88" t="s">
        <v>268</v>
      </c>
      <c r="E4" s="88" t="s">
        <v>215</v>
      </c>
      <c r="G4" s="88" t="s">
        <v>266</v>
      </c>
      <c r="H4" s="89" t="s">
        <v>267</v>
      </c>
      <c r="I4" s="88" t="s">
        <v>268</v>
      </c>
    </row>
    <row r="5" spans="1:9" x14ac:dyDescent="0.3">
      <c r="A5" s="84" t="s">
        <v>216</v>
      </c>
      <c r="B5" s="228"/>
      <c r="C5" s="111"/>
      <c r="D5" s="111"/>
      <c r="E5" s="79" t="s">
        <v>217</v>
      </c>
      <c r="G5" s="93">
        <f>+B5</f>
        <v>0</v>
      </c>
      <c r="H5" s="111"/>
      <c r="I5" s="111"/>
    </row>
    <row r="6" spans="1:9" x14ac:dyDescent="0.3">
      <c r="A6" s="84" t="s">
        <v>218</v>
      </c>
      <c r="B6" s="228"/>
      <c r="C6" s="111"/>
      <c r="D6" s="111"/>
      <c r="E6" s="79" t="s">
        <v>219</v>
      </c>
      <c r="G6" s="93">
        <f t="shared" ref="G6:I20" si="0">+B6</f>
        <v>0</v>
      </c>
      <c r="H6" s="111"/>
      <c r="I6" s="111"/>
    </row>
    <row r="7" spans="1:9" x14ac:dyDescent="0.3">
      <c r="A7" s="85" t="s">
        <v>220</v>
      </c>
      <c r="B7" s="228"/>
      <c r="C7" s="111"/>
      <c r="D7" s="111"/>
      <c r="E7" s="79"/>
      <c r="G7" s="93">
        <f t="shared" si="0"/>
        <v>0</v>
      </c>
      <c r="H7" s="111"/>
      <c r="I7" s="111"/>
    </row>
    <row r="8" spans="1:9" x14ac:dyDescent="0.3">
      <c r="A8" s="85" t="s">
        <v>221</v>
      </c>
      <c r="B8" s="228"/>
      <c r="C8" s="111"/>
      <c r="D8" s="111"/>
      <c r="E8" s="79"/>
      <c r="G8" s="93">
        <f t="shared" si="0"/>
        <v>0</v>
      </c>
      <c r="H8" s="111"/>
      <c r="I8" s="111"/>
    </row>
    <row r="9" spans="1:9" x14ac:dyDescent="0.3">
      <c r="A9" s="85" t="s">
        <v>222</v>
      </c>
      <c r="B9" s="228"/>
      <c r="C9" s="111"/>
      <c r="D9" s="111"/>
      <c r="E9" s="80" t="s">
        <v>223</v>
      </c>
      <c r="G9" s="93">
        <f t="shared" si="0"/>
        <v>0</v>
      </c>
      <c r="H9" s="111"/>
      <c r="I9" s="111"/>
    </row>
    <row r="10" spans="1:9" x14ac:dyDescent="0.3">
      <c r="A10" s="85" t="s">
        <v>224</v>
      </c>
      <c r="B10" s="228"/>
      <c r="C10" s="111"/>
      <c r="D10" s="111"/>
      <c r="E10" s="79" t="s">
        <v>269</v>
      </c>
      <c r="G10" s="93">
        <f t="shared" si="0"/>
        <v>0</v>
      </c>
      <c r="H10" s="111"/>
      <c r="I10" s="111"/>
    </row>
    <row r="11" spans="1:9" ht="57.6" x14ac:dyDescent="0.3">
      <c r="A11" s="86" t="s">
        <v>225</v>
      </c>
      <c r="B11" s="228"/>
      <c r="C11" s="228"/>
      <c r="D11" s="111"/>
      <c r="E11" s="81" t="s">
        <v>270</v>
      </c>
      <c r="G11" s="93">
        <f t="shared" si="0"/>
        <v>0</v>
      </c>
      <c r="H11" s="93">
        <f t="shared" si="0"/>
        <v>0</v>
      </c>
      <c r="I11" s="111"/>
    </row>
    <row r="12" spans="1:9" ht="30" customHeight="1" x14ac:dyDescent="0.3">
      <c r="A12" s="86" t="s">
        <v>276</v>
      </c>
      <c r="B12" s="228"/>
      <c r="C12" s="228"/>
      <c r="D12" s="228"/>
      <c r="E12" s="424" t="s">
        <v>271</v>
      </c>
      <c r="G12" s="93">
        <f t="shared" si="0"/>
        <v>0</v>
      </c>
      <c r="H12" s="93">
        <f t="shared" si="0"/>
        <v>0</v>
      </c>
      <c r="I12" s="93">
        <f t="shared" si="0"/>
        <v>0</v>
      </c>
    </row>
    <row r="13" spans="1:9" ht="30" customHeight="1" x14ac:dyDescent="0.3">
      <c r="A13" s="86" t="s">
        <v>277</v>
      </c>
      <c r="B13" s="228"/>
      <c r="C13" s="228"/>
      <c r="D13" s="228"/>
      <c r="E13" s="425"/>
      <c r="G13" s="93">
        <f t="shared" si="0"/>
        <v>0</v>
      </c>
      <c r="H13" s="93">
        <f t="shared" si="0"/>
        <v>0</v>
      </c>
      <c r="I13" s="93">
        <f t="shared" si="0"/>
        <v>0</v>
      </c>
    </row>
    <row r="14" spans="1:9" ht="30" customHeight="1" x14ac:dyDescent="0.3">
      <c r="A14" s="86" t="s">
        <v>278</v>
      </c>
      <c r="B14" s="228"/>
      <c r="C14" s="228"/>
      <c r="D14" s="228"/>
      <c r="E14" s="426"/>
      <c r="G14" s="93">
        <f t="shared" si="0"/>
        <v>0</v>
      </c>
      <c r="H14" s="93">
        <f t="shared" si="0"/>
        <v>0</v>
      </c>
      <c r="I14" s="93">
        <f t="shared" si="0"/>
        <v>0</v>
      </c>
    </row>
    <row r="15" spans="1:9" ht="43.2" x14ac:dyDescent="0.3">
      <c r="A15" s="86" t="s">
        <v>226</v>
      </c>
      <c r="B15" s="228"/>
      <c r="C15" s="228"/>
      <c r="D15" s="228"/>
      <c r="E15" s="81" t="s">
        <v>272</v>
      </c>
      <c r="G15" s="93">
        <f t="shared" si="0"/>
        <v>0</v>
      </c>
      <c r="H15" s="93">
        <f t="shared" si="0"/>
        <v>0</v>
      </c>
      <c r="I15" s="93">
        <f t="shared" si="0"/>
        <v>0</v>
      </c>
    </row>
    <row r="16" spans="1:9" ht="72" x14ac:dyDescent="0.3">
      <c r="A16" s="86" t="s">
        <v>273</v>
      </c>
      <c r="B16" s="228"/>
      <c r="C16" s="228"/>
      <c r="D16" s="228"/>
      <c r="E16" s="83" t="s">
        <v>274</v>
      </c>
      <c r="G16" s="93">
        <f t="shared" si="0"/>
        <v>0</v>
      </c>
      <c r="H16" s="93">
        <f t="shared" si="0"/>
        <v>0</v>
      </c>
      <c r="I16" s="93">
        <f t="shared" si="0"/>
        <v>0</v>
      </c>
    </row>
    <row r="17" spans="1:9" ht="72" x14ac:dyDescent="0.3">
      <c r="A17" s="86" t="s">
        <v>227</v>
      </c>
      <c r="B17" s="228"/>
      <c r="C17" s="111"/>
      <c r="D17" s="228"/>
      <c r="E17" s="82" t="s">
        <v>275</v>
      </c>
      <c r="G17" s="93"/>
      <c r="H17" s="111"/>
      <c r="I17" s="93"/>
    </row>
    <row r="18" spans="1:9" ht="43.2" x14ac:dyDescent="0.3">
      <c r="A18" s="86" t="s">
        <v>228</v>
      </c>
      <c r="B18" s="228"/>
      <c r="C18" s="111"/>
      <c r="D18" s="228"/>
      <c r="E18" s="82" t="s">
        <v>283</v>
      </c>
      <c r="G18" s="93"/>
      <c r="H18" s="111"/>
      <c r="I18" s="93"/>
    </row>
    <row r="19" spans="1:9" ht="28.8" x14ac:dyDescent="0.3">
      <c r="A19" s="86" t="s">
        <v>229</v>
      </c>
      <c r="B19" s="228"/>
      <c r="C19" s="111"/>
      <c r="D19" s="228"/>
      <c r="E19" s="82" t="s">
        <v>284</v>
      </c>
      <c r="G19" s="93">
        <f t="shared" si="0"/>
        <v>0</v>
      </c>
      <c r="H19" s="111"/>
      <c r="I19" s="93">
        <f t="shared" si="0"/>
        <v>0</v>
      </c>
    </row>
    <row r="20" spans="1:9" x14ac:dyDescent="0.3">
      <c r="A20" s="86" t="s">
        <v>230</v>
      </c>
      <c r="B20" s="228"/>
      <c r="C20" s="228"/>
      <c r="D20" s="228"/>
      <c r="E20" s="82" t="s">
        <v>285</v>
      </c>
      <c r="G20" s="93">
        <f t="shared" si="0"/>
        <v>0</v>
      </c>
      <c r="H20" s="93">
        <f t="shared" ref="H20:H44" si="1">+C20</f>
        <v>0</v>
      </c>
      <c r="I20" s="93">
        <f t="shared" ref="I20" si="2">+D20</f>
        <v>0</v>
      </c>
    </row>
    <row r="21" spans="1:9" ht="28.8" x14ac:dyDescent="0.3">
      <c r="A21" s="86" t="s">
        <v>231</v>
      </c>
      <c r="B21" s="111"/>
      <c r="C21" s="228"/>
      <c r="D21" s="111"/>
      <c r="E21" s="82" t="s">
        <v>286</v>
      </c>
      <c r="G21" s="111"/>
      <c r="H21" s="93">
        <f t="shared" si="1"/>
        <v>0</v>
      </c>
      <c r="I21" s="111"/>
    </row>
    <row r="22" spans="1:9" ht="43.2" x14ac:dyDescent="0.3">
      <c r="A22" s="86" t="s">
        <v>232</v>
      </c>
      <c r="B22" s="111"/>
      <c r="C22" s="228"/>
      <c r="D22" s="111"/>
      <c r="E22" s="82" t="s">
        <v>287</v>
      </c>
      <c r="G22" s="111"/>
      <c r="H22" s="93">
        <f t="shared" si="1"/>
        <v>0</v>
      </c>
      <c r="I22" s="111"/>
    </row>
    <row r="23" spans="1:9" x14ac:dyDescent="0.3">
      <c r="A23" s="86" t="s">
        <v>233</v>
      </c>
      <c r="B23" s="111"/>
      <c r="C23" s="228"/>
      <c r="D23" s="111"/>
      <c r="E23" s="82"/>
      <c r="G23" s="111"/>
      <c r="H23" s="93">
        <f t="shared" si="1"/>
        <v>0</v>
      </c>
      <c r="I23" s="111"/>
    </row>
    <row r="24" spans="1:9" x14ac:dyDescent="0.3">
      <c r="A24" s="86" t="s">
        <v>234</v>
      </c>
      <c r="B24" s="111"/>
      <c r="C24" s="228"/>
      <c r="D24" s="111"/>
      <c r="E24" s="82"/>
      <c r="G24" s="111"/>
      <c r="H24" s="93">
        <f t="shared" si="1"/>
        <v>0</v>
      </c>
      <c r="I24" s="111"/>
    </row>
    <row r="25" spans="1:9" x14ac:dyDescent="0.3">
      <c r="A25" s="86" t="s">
        <v>235</v>
      </c>
      <c r="B25" s="111"/>
      <c r="C25" s="228"/>
      <c r="D25" s="111"/>
      <c r="E25" s="82"/>
      <c r="G25" s="111"/>
      <c r="H25" s="93">
        <f t="shared" si="1"/>
        <v>0</v>
      </c>
      <c r="I25" s="111"/>
    </row>
    <row r="26" spans="1:9" x14ac:dyDescent="0.3">
      <c r="A26" s="86" t="s">
        <v>236</v>
      </c>
      <c r="B26" s="111"/>
      <c r="C26" s="228"/>
      <c r="D26" s="111"/>
      <c r="E26" s="82"/>
      <c r="G26" s="111"/>
      <c r="H26" s="93">
        <f t="shared" si="1"/>
        <v>0</v>
      </c>
      <c r="I26" s="111"/>
    </row>
    <row r="27" spans="1:9" x14ac:dyDescent="0.3">
      <c r="A27" s="86" t="s">
        <v>237</v>
      </c>
      <c r="B27" s="111"/>
      <c r="C27" s="228"/>
      <c r="D27" s="111"/>
      <c r="E27" s="82" t="s">
        <v>238</v>
      </c>
      <c r="G27" s="111"/>
      <c r="H27" s="93">
        <f t="shared" si="1"/>
        <v>0</v>
      </c>
      <c r="I27" s="111"/>
    </row>
    <row r="28" spans="1:9" x14ac:dyDescent="0.3">
      <c r="A28" s="86" t="s">
        <v>239</v>
      </c>
      <c r="B28" s="111"/>
      <c r="C28" s="228"/>
      <c r="D28" s="111"/>
      <c r="E28" s="82" t="s">
        <v>240</v>
      </c>
      <c r="G28" s="111"/>
      <c r="H28" s="93">
        <f t="shared" si="1"/>
        <v>0</v>
      </c>
      <c r="I28" s="111"/>
    </row>
    <row r="29" spans="1:9" x14ac:dyDescent="0.3">
      <c r="A29" s="86" t="s">
        <v>241</v>
      </c>
      <c r="B29" s="111"/>
      <c r="C29" s="228"/>
      <c r="D29" s="111"/>
      <c r="E29" s="82"/>
      <c r="G29" s="111"/>
      <c r="H29" s="93">
        <f t="shared" si="1"/>
        <v>0</v>
      </c>
      <c r="I29" s="111"/>
    </row>
    <row r="30" spans="1:9" x14ac:dyDescent="0.3">
      <c r="A30" s="86" t="s">
        <v>242</v>
      </c>
      <c r="B30" s="111"/>
      <c r="C30" s="228"/>
      <c r="D30" s="111"/>
      <c r="E30" s="82"/>
      <c r="G30" s="111"/>
      <c r="H30" s="93">
        <f t="shared" si="1"/>
        <v>0</v>
      </c>
      <c r="I30" s="111"/>
    </row>
    <row r="31" spans="1:9" x14ac:dyDescent="0.3">
      <c r="A31" s="86" t="s">
        <v>243</v>
      </c>
      <c r="B31" s="111"/>
      <c r="C31" s="228"/>
      <c r="D31" s="111"/>
      <c r="E31" s="82"/>
      <c r="G31" s="111"/>
      <c r="H31" s="93">
        <f t="shared" si="1"/>
        <v>0</v>
      </c>
      <c r="I31" s="111"/>
    </row>
    <row r="32" spans="1:9" ht="28.8" x14ac:dyDescent="0.3">
      <c r="A32" s="86" t="s">
        <v>244</v>
      </c>
      <c r="B32" s="111"/>
      <c r="C32" s="228"/>
      <c r="D32" s="111"/>
      <c r="E32" s="82" t="s">
        <v>245</v>
      </c>
      <c r="G32" s="111"/>
      <c r="H32" s="93">
        <f t="shared" si="1"/>
        <v>0</v>
      </c>
      <c r="I32" s="111"/>
    </row>
    <row r="33" spans="1:9" x14ac:dyDescent="0.3">
      <c r="A33" s="86" t="s">
        <v>246</v>
      </c>
      <c r="B33" s="111"/>
      <c r="C33" s="228"/>
      <c r="D33" s="111"/>
      <c r="E33" s="82"/>
      <c r="G33" s="111"/>
      <c r="H33" s="93">
        <f t="shared" si="1"/>
        <v>0</v>
      </c>
      <c r="I33" s="111"/>
    </row>
    <row r="34" spans="1:9" x14ac:dyDescent="0.3">
      <c r="A34" s="86" t="s">
        <v>247</v>
      </c>
      <c r="B34" s="111"/>
      <c r="C34" s="228"/>
      <c r="D34" s="111"/>
      <c r="E34" s="82"/>
      <c r="G34" s="111"/>
      <c r="H34" s="93">
        <f t="shared" si="1"/>
        <v>0</v>
      </c>
      <c r="I34" s="111"/>
    </row>
    <row r="35" spans="1:9" x14ac:dyDescent="0.3">
      <c r="A35" s="86" t="s">
        <v>248</v>
      </c>
      <c r="B35" s="111"/>
      <c r="C35" s="228"/>
      <c r="D35" s="111"/>
      <c r="E35" s="82"/>
      <c r="G35" s="111"/>
      <c r="H35" s="93">
        <f t="shared" si="1"/>
        <v>0</v>
      </c>
      <c r="I35" s="111"/>
    </row>
    <row r="36" spans="1:9" x14ac:dyDescent="0.3">
      <c r="A36" s="86" t="s">
        <v>249</v>
      </c>
      <c r="B36" s="111"/>
      <c r="C36" s="228"/>
      <c r="D36" s="111"/>
      <c r="E36" s="82"/>
      <c r="G36" s="111"/>
      <c r="H36" s="93">
        <f t="shared" si="1"/>
        <v>0</v>
      </c>
      <c r="I36" s="111"/>
    </row>
    <row r="37" spans="1:9" x14ac:dyDescent="0.3">
      <c r="A37" s="86" t="s">
        <v>250</v>
      </c>
      <c r="B37" s="111"/>
      <c r="C37" s="228"/>
      <c r="D37" s="111"/>
      <c r="E37" s="82"/>
      <c r="G37" s="111"/>
      <c r="H37" s="93">
        <f t="shared" si="1"/>
        <v>0</v>
      </c>
      <c r="I37" s="111"/>
    </row>
    <row r="38" spans="1:9" x14ac:dyDescent="0.3">
      <c r="A38" s="86" t="s">
        <v>280</v>
      </c>
      <c r="B38" s="111"/>
      <c r="C38" s="228"/>
      <c r="D38" s="111"/>
      <c r="E38" s="82"/>
      <c r="G38" s="111"/>
      <c r="H38" s="93">
        <f t="shared" si="1"/>
        <v>0</v>
      </c>
      <c r="I38" s="111"/>
    </row>
    <row r="39" spans="1:9" x14ac:dyDescent="0.3">
      <c r="A39" s="86" t="s">
        <v>251</v>
      </c>
      <c r="B39" s="111"/>
      <c r="C39" s="228"/>
      <c r="D39" s="111"/>
      <c r="E39" s="82"/>
      <c r="G39" s="111"/>
      <c r="H39" s="93">
        <f t="shared" si="1"/>
        <v>0</v>
      </c>
      <c r="I39" s="111"/>
    </row>
    <row r="40" spans="1:9" x14ac:dyDescent="0.3">
      <c r="A40" s="86" t="s">
        <v>281</v>
      </c>
      <c r="B40" s="111"/>
      <c r="C40" s="228"/>
      <c r="D40" s="111"/>
      <c r="E40" s="82"/>
      <c r="G40" s="111"/>
      <c r="H40" s="93">
        <f t="shared" si="1"/>
        <v>0</v>
      </c>
      <c r="I40" s="111"/>
    </row>
    <row r="41" spans="1:9" x14ac:dyDescent="0.3">
      <c r="A41" s="86" t="s">
        <v>252</v>
      </c>
      <c r="B41" s="111"/>
      <c r="C41" s="228"/>
      <c r="D41" s="111"/>
      <c r="E41" s="82"/>
      <c r="G41" s="111"/>
      <c r="H41" s="93">
        <f t="shared" si="1"/>
        <v>0</v>
      </c>
      <c r="I41" s="111"/>
    </row>
    <row r="42" spans="1:9" x14ac:dyDescent="0.3">
      <c r="A42" s="86" t="s">
        <v>253</v>
      </c>
      <c r="B42" s="111"/>
      <c r="C42" s="228"/>
      <c r="D42" s="111"/>
      <c r="E42" s="82"/>
      <c r="G42" s="111"/>
      <c r="H42" s="93">
        <f t="shared" si="1"/>
        <v>0</v>
      </c>
      <c r="I42" s="111"/>
    </row>
    <row r="43" spans="1:9" x14ac:dyDescent="0.3">
      <c r="A43" s="86" t="s">
        <v>254</v>
      </c>
      <c r="B43" s="228"/>
      <c r="C43" s="228"/>
      <c r="D43" s="228"/>
      <c r="E43" s="82" t="s">
        <v>302</v>
      </c>
      <c r="G43" s="93"/>
      <c r="H43" s="93">
        <f t="shared" si="1"/>
        <v>0</v>
      </c>
      <c r="I43" s="93"/>
    </row>
    <row r="44" spans="1:9" ht="28.8" x14ac:dyDescent="0.3">
      <c r="A44" s="86" t="s">
        <v>255</v>
      </c>
      <c r="B44" s="111"/>
      <c r="C44" s="228"/>
      <c r="D44" s="111"/>
      <c r="E44" s="82" t="s">
        <v>256</v>
      </c>
      <c r="G44" s="111"/>
      <c r="H44" s="93">
        <f t="shared" si="1"/>
        <v>0</v>
      </c>
      <c r="I44" s="111"/>
    </row>
    <row r="45" spans="1:9" ht="43.2" x14ac:dyDescent="0.3">
      <c r="A45" s="86" t="s">
        <v>257</v>
      </c>
      <c r="B45" s="228"/>
      <c r="C45" s="228"/>
      <c r="D45" s="228"/>
      <c r="E45" s="82" t="s">
        <v>288</v>
      </c>
      <c r="G45" s="93"/>
      <c r="H45" s="93"/>
      <c r="I45" s="93"/>
    </row>
    <row r="46" spans="1:9" ht="51" customHeight="1" x14ac:dyDescent="0.3">
      <c r="A46" s="86" t="s">
        <v>258</v>
      </c>
      <c r="B46" s="228"/>
      <c r="C46" s="228"/>
      <c r="D46" s="228"/>
      <c r="E46" s="82" t="s">
        <v>289</v>
      </c>
      <c r="G46" s="93"/>
      <c r="H46" s="93"/>
      <c r="I46" s="93"/>
    </row>
    <row r="47" spans="1:9" ht="57.6" x14ac:dyDescent="0.3">
      <c r="A47" s="86" t="s">
        <v>259</v>
      </c>
      <c r="B47" s="228"/>
      <c r="C47" s="111"/>
      <c r="D47" s="228"/>
      <c r="E47" s="82" t="s">
        <v>260</v>
      </c>
      <c r="G47" s="93"/>
      <c r="H47" s="111"/>
      <c r="I47" s="93"/>
    </row>
    <row r="48" spans="1:9" x14ac:dyDescent="0.3">
      <c r="A48" s="86" t="s">
        <v>261</v>
      </c>
      <c r="B48" s="111"/>
      <c r="C48" s="228"/>
      <c r="D48" s="228"/>
      <c r="E48" s="421" t="s">
        <v>262</v>
      </c>
      <c r="G48" s="111"/>
      <c r="H48" s="93">
        <f t="shared" ref="H48:I52" si="3">+C48</f>
        <v>0</v>
      </c>
      <c r="I48" s="93">
        <f t="shared" si="3"/>
        <v>0</v>
      </c>
    </row>
    <row r="49" spans="1:10" x14ac:dyDescent="0.3">
      <c r="A49" s="86" t="s">
        <v>263</v>
      </c>
      <c r="B49" s="111"/>
      <c r="C49" s="111"/>
      <c r="D49" s="228"/>
      <c r="E49" s="422"/>
      <c r="G49" s="111"/>
      <c r="H49" s="111"/>
      <c r="I49" s="93">
        <f t="shared" si="3"/>
        <v>0</v>
      </c>
    </row>
    <row r="50" spans="1:10" x14ac:dyDescent="0.3">
      <c r="A50" s="86" t="s">
        <v>264</v>
      </c>
      <c r="B50" s="111"/>
      <c r="C50" s="111"/>
      <c r="D50" s="228"/>
      <c r="E50" s="422"/>
      <c r="G50" s="111"/>
      <c r="H50" s="111"/>
      <c r="I50" s="93">
        <f t="shared" si="3"/>
        <v>0</v>
      </c>
    </row>
    <row r="51" spans="1:10" x14ac:dyDescent="0.3">
      <c r="A51" s="79"/>
      <c r="B51" s="111"/>
      <c r="C51" s="111"/>
      <c r="D51" s="111"/>
      <c r="E51" s="423"/>
      <c r="G51" s="111"/>
      <c r="H51" s="111"/>
      <c r="I51" s="111"/>
    </row>
    <row r="52" spans="1:10" x14ac:dyDescent="0.3">
      <c r="A52" s="86" t="s">
        <v>282</v>
      </c>
      <c r="B52" s="228"/>
      <c r="C52" s="228"/>
      <c r="D52" s="228"/>
      <c r="E52" s="82"/>
      <c r="G52" s="93"/>
      <c r="H52" s="93"/>
      <c r="I52" s="93">
        <f t="shared" si="3"/>
        <v>0</v>
      </c>
    </row>
    <row r="54" spans="1:10" ht="15.6" x14ac:dyDescent="0.3">
      <c r="A54" s="91" t="s">
        <v>293</v>
      </c>
      <c r="B54" s="94">
        <f>SUM(B5:B52)</f>
        <v>0</v>
      </c>
      <c r="C54" s="94">
        <f>SUM(C5:C52)</f>
        <v>0</v>
      </c>
      <c r="D54" s="94">
        <f t="shared" ref="D54" si="4">SUM(D5:D52)</f>
        <v>0</v>
      </c>
      <c r="E54" s="95">
        <f>B54+C54</f>
        <v>0</v>
      </c>
      <c r="G54" s="94">
        <f>SUM(G5:G52)</f>
        <v>0</v>
      </c>
      <c r="H54" s="94">
        <f>SUM(H5:H52)</f>
        <v>0</v>
      </c>
      <c r="I54" s="94">
        <f t="shared" ref="I54" si="5">SUM(I5:I52)</f>
        <v>0</v>
      </c>
      <c r="J54" s="95">
        <f>G54+H54</f>
        <v>0</v>
      </c>
    </row>
    <row r="55" spans="1:10" ht="15.6" x14ac:dyDescent="0.3">
      <c r="A55" s="91" t="s">
        <v>291</v>
      </c>
      <c r="B55" s="96" t="e">
        <f>B54/E54</f>
        <v>#DIV/0!</v>
      </c>
      <c r="C55" s="96" t="e">
        <f>C54/E54</f>
        <v>#DIV/0!</v>
      </c>
      <c r="D55" s="96"/>
      <c r="E55" s="92"/>
      <c r="G55" s="96" t="e">
        <f>G54/J54</f>
        <v>#DIV/0!</v>
      </c>
      <c r="H55" s="96" t="e">
        <f>H54/J54</f>
        <v>#DIV/0!</v>
      </c>
      <c r="I55" s="96"/>
      <c r="J55" s="92"/>
    </row>
    <row r="56" spans="1:10" ht="15.6" x14ac:dyDescent="0.3">
      <c r="A56" s="91" t="s">
        <v>292</v>
      </c>
      <c r="B56" s="94" t="e">
        <f>B54+(B55*D54)</f>
        <v>#DIV/0!</v>
      </c>
      <c r="C56" s="94" t="e">
        <f>C54+(C55*D54)</f>
        <v>#DIV/0!</v>
      </c>
      <c r="D56" s="96"/>
      <c r="E56" s="95" t="e">
        <f>SUM(B56:C56)</f>
        <v>#DIV/0!</v>
      </c>
      <c r="G56" s="94" t="e">
        <f>G54+(G55*I54)</f>
        <v>#DIV/0!</v>
      </c>
      <c r="H56" s="94" t="e">
        <f>H54+(H55*I54)</f>
        <v>#DIV/0!</v>
      </c>
      <c r="I56" s="96"/>
      <c r="J56" s="95" t="e">
        <f>SUM(G56:H56)</f>
        <v>#DIV/0!</v>
      </c>
    </row>
    <row r="57" spans="1:10" ht="15.6" x14ac:dyDescent="0.3">
      <c r="A57" s="101" t="s">
        <v>294</v>
      </c>
      <c r="B57" s="102" t="e">
        <f>B56/E56</f>
        <v>#DIV/0!</v>
      </c>
      <c r="C57" s="102" t="e">
        <f>C56/E56</f>
        <v>#DIV/0!</v>
      </c>
      <c r="D57" s="102"/>
      <c r="E57" s="103"/>
      <c r="G57" s="102" t="e">
        <f>G56/J56</f>
        <v>#DIV/0!</v>
      </c>
      <c r="H57" s="102" t="e">
        <f>H56/J56</f>
        <v>#DIV/0!</v>
      </c>
      <c r="I57" s="102"/>
      <c r="J57" s="92"/>
    </row>
    <row r="58" spans="1:10" s="100" customFormat="1" ht="18" x14ac:dyDescent="0.35">
      <c r="A58" s="105" t="s">
        <v>301</v>
      </c>
      <c r="B58" s="104">
        <f>+B54+C54+D54</f>
        <v>0</v>
      </c>
      <c r="C58" s="106"/>
      <c r="D58" s="106"/>
      <c r="E58" s="106"/>
      <c r="F58" s="106"/>
      <c r="G58" s="104">
        <f>+G54+H54+I54</f>
        <v>0</v>
      </c>
      <c r="H58" s="107" t="str">
        <f>IF(G58&lt;&gt;B58,"Fehler in der Alternativberechnung","")</f>
        <v/>
      </c>
      <c r="I58" s="108"/>
    </row>
    <row r="60" spans="1:10" x14ac:dyDescent="0.3">
      <c r="A60" t="s">
        <v>303</v>
      </c>
    </row>
    <row r="61" spans="1:10" ht="16.2" x14ac:dyDescent="0.3">
      <c r="A61" t="s">
        <v>307</v>
      </c>
    </row>
    <row r="62" spans="1:10" x14ac:dyDescent="0.3">
      <c r="A62" t="s">
        <v>304</v>
      </c>
    </row>
    <row r="63" spans="1:10" x14ac:dyDescent="0.3">
      <c r="A63" t="s">
        <v>305</v>
      </c>
    </row>
    <row r="64" spans="1:10" x14ac:dyDescent="0.3">
      <c r="A64" t="s">
        <v>306</v>
      </c>
    </row>
  </sheetData>
  <sheetProtection formatCells="0" formatColumns="0" formatRows="0"/>
  <mergeCells count="3">
    <mergeCell ref="E48:E51"/>
    <mergeCell ref="E12:E14"/>
    <mergeCell ref="G3:I3"/>
  </mergeCells>
  <pageMargins left="0.7" right="0.7" top="0.78740157499999996" bottom="0.78740157499999996"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G98"/>
  <sheetViews>
    <sheetView zoomScaleNormal="100" workbookViewId="0">
      <pane ySplit="1" topLeftCell="A2" activePane="bottomLeft" state="frozen"/>
      <selection sqref="A1:XFD1048576"/>
      <selection pane="bottomLeft" activeCell="C5" sqref="C5"/>
    </sheetView>
  </sheetViews>
  <sheetFormatPr baseColWidth="10" defaultRowHeight="14.4" x14ac:dyDescent="0.3"/>
  <cols>
    <col min="1" max="1" width="19.88671875" customWidth="1"/>
    <col min="2" max="2" width="35.44140625" customWidth="1"/>
    <col min="3" max="3" width="18.33203125" customWidth="1"/>
  </cols>
  <sheetData>
    <row r="1" spans="1:4" ht="28.8" x14ac:dyDescent="0.3">
      <c r="A1" s="47" t="s">
        <v>147</v>
      </c>
      <c r="B1" s="48" t="s">
        <v>148</v>
      </c>
      <c r="C1" s="49" t="s">
        <v>149</v>
      </c>
    </row>
    <row r="2" spans="1:4" x14ac:dyDescent="0.3">
      <c r="A2" s="51" t="s">
        <v>150</v>
      </c>
      <c r="B2" s="53" t="s">
        <v>151</v>
      </c>
      <c r="C2" s="54">
        <v>400</v>
      </c>
      <c r="D2" s="55"/>
    </row>
    <row r="3" spans="1:4" x14ac:dyDescent="0.3">
      <c r="A3" s="51" t="s">
        <v>150</v>
      </c>
      <c r="B3" s="53" t="s">
        <v>152</v>
      </c>
      <c r="C3" s="54">
        <v>360</v>
      </c>
      <c r="D3" s="55"/>
    </row>
    <row r="4" spans="1:4" x14ac:dyDescent="0.3">
      <c r="A4" s="51" t="s">
        <v>150</v>
      </c>
      <c r="B4" s="53" t="s">
        <v>153</v>
      </c>
      <c r="C4" s="54">
        <v>380</v>
      </c>
      <c r="D4" s="55"/>
    </row>
    <row r="5" spans="1:4" x14ac:dyDescent="0.3">
      <c r="A5" s="51" t="s">
        <v>154</v>
      </c>
      <c r="B5" s="52"/>
      <c r="C5" s="54">
        <v>406.07</v>
      </c>
    </row>
    <row r="6" spans="1:4" x14ac:dyDescent="0.3">
      <c r="A6" s="51" t="s">
        <v>155</v>
      </c>
      <c r="B6" s="57"/>
      <c r="C6" s="54">
        <v>446</v>
      </c>
    </row>
    <row r="7" spans="1:4" x14ac:dyDescent="0.3">
      <c r="A7" s="51" t="s">
        <v>156</v>
      </c>
      <c r="B7" s="58" t="s">
        <v>157</v>
      </c>
      <c r="C7" s="54">
        <v>431.58</v>
      </c>
    </row>
    <row r="8" spans="1:4" x14ac:dyDescent="0.3">
      <c r="A8" s="51" t="s">
        <v>156</v>
      </c>
      <c r="B8" s="58" t="s">
        <v>158</v>
      </c>
      <c r="C8" s="54">
        <v>383.59</v>
      </c>
    </row>
    <row r="9" spans="1:4" x14ac:dyDescent="0.3">
      <c r="A9" s="51" t="s">
        <v>156</v>
      </c>
      <c r="B9" s="58" t="s">
        <v>159</v>
      </c>
      <c r="C9" s="54">
        <v>420.1</v>
      </c>
    </row>
    <row r="10" spans="1:4" x14ac:dyDescent="0.3">
      <c r="A10" s="51" t="s">
        <v>156</v>
      </c>
      <c r="B10" s="58" t="s">
        <v>160</v>
      </c>
      <c r="C10" s="54">
        <v>406.67</v>
      </c>
    </row>
    <row r="11" spans="1:4" x14ac:dyDescent="0.3">
      <c r="A11" s="59" t="s">
        <v>156</v>
      </c>
      <c r="B11" s="60" t="s">
        <v>161</v>
      </c>
      <c r="C11" s="54">
        <v>435.25</v>
      </c>
    </row>
    <row r="12" spans="1:4" x14ac:dyDescent="0.3">
      <c r="A12" s="51" t="s">
        <v>156</v>
      </c>
      <c r="B12" s="58" t="s">
        <v>162</v>
      </c>
      <c r="C12" s="54">
        <v>482.85</v>
      </c>
    </row>
    <row r="13" spans="1:4" ht="26.4" x14ac:dyDescent="0.3">
      <c r="A13" s="51" t="s">
        <v>156</v>
      </c>
      <c r="B13" s="58" t="s">
        <v>163</v>
      </c>
      <c r="C13" s="54">
        <v>389.73</v>
      </c>
    </row>
    <row r="14" spans="1:4" x14ac:dyDescent="0.3">
      <c r="A14" s="59" t="s">
        <v>156</v>
      </c>
      <c r="B14" s="60" t="s">
        <v>164</v>
      </c>
      <c r="C14" s="54">
        <v>415.54</v>
      </c>
    </row>
    <row r="15" spans="1:4" x14ac:dyDescent="0.3">
      <c r="A15" s="51" t="s">
        <v>165</v>
      </c>
      <c r="B15" s="52"/>
      <c r="C15" s="54">
        <v>435.06</v>
      </c>
    </row>
    <row r="16" spans="1:4" x14ac:dyDescent="0.3">
      <c r="A16" s="51" t="s">
        <v>166</v>
      </c>
      <c r="B16" s="52"/>
      <c r="C16" s="61">
        <v>390.3</v>
      </c>
    </row>
    <row r="17" spans="1:3" ht="26.4" x14ac:dyDescent="0.3">
      <c r="A17" s="51" t="s">
        <v>167</v>
      </c>
      <c r="B17" s="53" t="s">
        <v>168</v>
      </c>
      <c r="C17" s="54">
        <v>398</v>
      </c>
    </row>
    <row r="18" spans="1:3" ht="39.6" x14ac:dyDescent="0.3">
      <c r="A18" s="51" t="s">
        <v>167</v>
      </c>
      <c r="B18" s="53" t="s">
        <v>169</v>
      </c>
      <c r="C18" s="54">
        <v>402</v>
      </c>
    </row>
    <row r="19" spans="1:3" x14ac:dyDescent="0.3">
      <c r="A19" s="51" t="s">
        <v>167</v>
      </c>
      <c r="B19" s="53" t="s">
        <v>170</v>
      </c>
      <c r="C19" s="54">
        <v>460</v>
      </c>
    </row>
    <row r="20" spans="1:3" x14ac:dyDescent="0.3">
      <c r="A20" s="51" t="s">
        <v>167</v>
      </c>
      <c r="B20" s="53" t="s">
        <v>171</v>
      </c>
      <c r="C20" s="54">
        <v>433</v>
      </c>
    </row>
    <row r="21" spans="1:3" x14ac:dyDescent="0.3">
      <c r="A21" s="51" t="s">
        <v>172</v>
      </c>
      <c r="B21" s="58" t="s">
        <v>173</v>
      </c>
      <c r="C21" s="54">
        <v>403.76</v>
      </c>
    </row>
    <row r="22" spans="1:3" ht="42.75" customHeight="1" x14ac:dyDescent="0.3">
      <c r="A22" s="51" t="s">
        <v>172</v>
      </c>
      <c r="B22" s="62" t="s">
        <v>174</v>
      </c>
      <c r="C22" s="54">
        <v>418.77</v>
      </c>
    </row>
    <row r="23" spans="1:3" ht="26.4" x14ac:dyDescent="0.3">
      <c r="A23" s="51" t="s">
        <v>172</v>
      </c>
      <c r="B23" s="58" t="s">
        <v>175</v>
      </c>
      <c r="C23" s="56">
        <v>372.01</v>
      </c>
    </row>
    <row r="24" spans="1:3" ht="39.6" x14ac:dyDescent="0.3">
      <c r="A24" s="51" t="s">
        <v>172</v>
      </c>
      <c r="B24" s="58" t="s">
        <v>176</v>
      </c>
      <c r="C24" s="56">
        <v>395.91</v>
      </c>
    </row>
    <row r="25" spans="1:3" ht="52.8" x14ac:dyDescent="0.3">
      <c r="A25" s="63" t="s">
        <v>177</v>
      </c>
      <c r="B25" s="64" t="s">
        <v>178</v>
      </c>
      <c r="C25" s="54">
        <v>459.3</v>
      </c>
    </row>
    <row r="26" spans="1:3" ht="39.6" x14ac:dyDescent="0.3">
      <c r="A26" s="51" t="s">
        <v>177</v>
      </c>
      <c r="B26" s="64" t="s">
        <v>179</v>
      </c>
      <c r="C26" s="54">
        <v>472.97</v>
      </c>
    </row>
    <row r="27" spans="1:3" ht="26.4" x14ac:dyDescent="0.3">
      <c r="A27" s="51" t="s">
        <v>177</v>
      </c>
      <c r="B27" s="64" t="s">
        <v>180</v>
      </c>
      <c r="C27" s="54">
        <v>463.66</v>
      </c>
    </row>
    <row r="28" spans="1:3" ht="26.4" x14ac:dyDescent="0.3">
      <c r="A28" s="51" t="s">
        <v>181</v>
      </c>
      <c r="B28" s="53" t="s">
        <v>182</v>
      </c>
      <c r="C28" s="54">
        <v>439.04</v>
      </c>
    </row>
    <row r="29" spans="1:3" ht="39.6" x14ac:dyDescent="0.3">
      <c r="A29" s="51" t="s">
        <v>181</v>
      </c>
      <c r="B29" s="53" t="s">
        <v>183</v>
      </c>
      <c r="C29" s="54">
        <v>413.64</v>
      </c>
    </row>
    <row r="30" spans="1:3" ht="39.6" x14ac:dyDescent="0.3">
      <c r="A30" s="51" t="s">
        <v>181</v>
      </c>
      <c r="B30" s="53" t="s">
        <v>184</v>
      </c>
      <c r="C30" s="54">
        <v>391.21</v>
      </c>
    </row>
    <row r="31" spans="1:3" ht="26.4" x14ac:dyDescent="0.3">
      <c r="A31" s="51" t="s">
        <v>185</v>
      </c>
      <c r="B31" s="58" t="s">
        <v>186</v>
      </c>
      <c r="C31" s="54">
        <v>381.28</v>
      </c>
    </row>
    <row r="32" spans="1:3" ht="39.6" x14ac:dyDescent="0.3">
      <c r="A32" s="51" t="s">
        <v>185</v>
      </c>
      <c r="B32" s="58" t="s">
        <v>187</v>
      </c>
      <c r="C32" s="54">
        <v>408.66</v>
      </c>
    </row>
    <row r="33" spans="1:3" ht="26.4" x14ac:dyDescent="0.3">
      <c r="A33" s="51" t="s">
        <v>185</v>
      </c>
      <c r="B33" s="58" t="s">
        <v>188</v>
      </c>
      <c r="C33" s="54">
        <v>407.29</v>
      </c>
    </row>
    <row r="34" spans="1:3" ht="26.4" x14ac:dyDescent="0.3">
      <c r="A34" s="51" t="s">
        <v>185</v>
      </c>
      <c r="B34" s="58" t="s">
        <v>189</v>
      </c>
      <c r="C34" s="54">
        <v>386.78</v>
      </c>
    </row>
    <row r="35" spans="1:3" x14ac:dyDescent="0.3">
      <c r="A35" s="51" t="s">
        <v>185</v>
      </c>
      <c r="B35" s="58" t="s">
        <v>190</v>
      </c>
      <c r="C35" s="54">
        <v>360.31</v>
      </c>
    </row>
    <row r="36" spans="1:3" x14ac:dyDescent="0.3">
      <c r="A36" s="51" t="s">
        <v>191</v>
      </c>
      <c r="B36" s="52"/>
      <c r="C36" s="54">
        <v>370.42</v>
      </c>
    </row>
    <row r="37" spans="1:3" x14ac:dyDescent="0.3">
      <c r="A37" s="65" t="s">
        <v>192</v>
      </c>
      <c r="B37" s="53" t="s">
        <v>193</v>
      </c>
      <c r="C37" s="54">
        <v>494.34</v>
      </c>
    </row>
    <row r="38" spans="1:3" x14ac:dyDescent="0.3">
      <c r="A38" s="65" t="s">
        <v>192</v>
      </c>
      <c r="B38" s="53" t="s">
        <v>194</v>
      </c>
      <c r="C38" s="54">
        <v>448.82</v>
      </c>
    </row>
    <row r="39" spans="1:3" x14ac:dyDescent="0.3">
      <c r="A39" s="65" t="s">
        <v>192</v>
      </c>
      <c r="B39" s="53" t="s">
        <v>195</v>
      </c>
      <c r="C39" s="54">
        <v>408.76</v>
      </c>
    </row>
    <row r="40" spans="1:3" x14ac:dyDescent="0.3">
      <c r="A40" s="65" t="s">
        <v>192</v>
      </c>
      <c r="B40" s="53" t="s">
        <v>153</v>
      </c>
      <c r="C40" s="54">
        <v>393.53</v>
      </c>
    </row>
    <row r="41" spans="1:3" ht="39.6" x14ac:dyDescent="0.3">
      <c r="A41" s="65" t="s">
        <v>196</v>
      </c>
      <c r="B41" s="58" t="s">
        <v>197</v>
      </c>
      <c r="C41" s="56">
        <v>361.84</v>
      </c>
    </row>
    <row r="42" spans="1:3" x14ac:dyDescent="0.3">
      <c r="A42" s="65" t="s">
        <v>196</v>
      </c>
      <c r="B42" s="58" t="s">
        <v>198</v>
      </c>
      <c r="C42" s="56">
        <v>386.37</v>
      </c>
    </row>
    <row r="43" spans="1:3" x14ac:dyDescent="0.3">
      <c r="A43" s="65" t="s">
        <v>196</v>
      </c>
      <c r="B43" s="58" t="s">
        <v>199</v>
      </c>
      <c r="C43" s="56">
        <v>373.65</v>
      </c>
    </row>
    <row r="44" spans="1:3" ht="52.8" x14ac:dyDescent="0.3">
      <c r="A44" s="51" t="s">
        <v>200</v>
      </c>
      <c r="B44" s="58" t="s">
        <v>201</v>
      </c>
      <c r="C44" s="54">
        <v>438</v>
      </c>
    </row>
    <row r="45" spans="1:3" ht="39.6" x14ac:dyDescent="0.3">
      <c r="A45" s="51" t="s">
        <v>200</v>
      </c>
      <c r="B45" s="58" t="s">
        <v>202</v>
      </c>
      <c r="C45" s="54">
        <v>452</v>
      </c>
    </row>
    <row r="46" spans="1:3" x14ac:dyDescent="0.3">
      <c r="A46" s="51" t="s">
        <v>200</v>
      </c>
      <c r="B46" s="58" t="s">
        <v>203</v>
      </c>
      <c r="C46" s="54">
        <v>503</v>
      </c>
    </row>
    <row r="47" spans="1:3" x14ac:dyDescent="0.3">
      <c r="A47" s="51"/>
      <c r="B47" s="51"/>
      <c r="C47" s="50"/>
    </row>
    <row r="48" spans="1:3" x14ac:dyDescent="0.3">
      <c r="A48" s="50"/>
      <c r="B48" s="51"/>
      <c r="C48" s="50"/>
    </row>
    <row r="49" spans="1:3" x14ac:dyDescent="0.3">
      <c r="A49" s="50" t="s">
        <v>204</v>
      </c>
      <c r="B49" s="51"/>
      <c r="C49" s="50"/>
    </row>
    <row r="50" spans="1:3" x14ac:dyDescent="0.3">
      <c r="A50" s="51" t="s">
        <v>205</v>
      </c>
      <c r="B50" s="51"/>
      <c r="C50" s="50"/>
    </row>
    <row r="51" spans="1:3" x14ac:dyDescent="0.3">
      <c r="A51" s="50"/>
      <c r="B51" s="51"/>
      <c r="C51" s="50"/>
    </row>
    <row r="52" spans="1:3" x14ac:dyDescent="0.3">
      <c r="A52" s="50"/>
      <c r="B52" s="51"/>
      <c r="C52" s="50"/>
    </row>
    <row r="53" spans="1:3" x14ac:dyDescent="0.3">
      <c r="A53" s="50"/>
    </row>
    <row r="98" spans="7:7" x14ac:dyDescent="0.3">
      <c r="G98" t="e">
        <f>WennG98='KdU 2022'!B2:B46, dann</f>
        <v>#NAME?</v>
      </c>
    </row>
  </sheetData>
  <pageMargins left="0.7" right="0.7" top="0.78740157499999996" bottom="0.78740157499999996" header="0.3" footer="0.3"/>
  <pageSetup paperSize="9" scale="67"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Deckblatt</vt:lpstr>
      <vt:lpstr>Transformation 2022</vt:lpstr>
      <vt:lpstr>Flächenaufteilung</vt:lpstr>
      <vt:lpstr>KdU 2022</vt:lpstr>
      <vt:lpstr>AL</vt:lpstr>
      <vt:lpstr>ALF</vt:lpstr>
      <vt:lpstr>Flächenaufteilung!Druckbereich</vt:lpstr>
      <vt:lpstr>'KdU 2022'!Druckbereich</vt:lpstr>
      <vt:lpstr>'Transformation 2022'!Druckbereich</vt:lpstr>
      <vt:lpstr>PK</vt:lpstr>
      <vt:lpstr>PKSK</vt:lpstr>
      <vt:lpstr>pz</vt:lpstr>
      <vt:lpstr>SK</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Löhndorf, Anette (Sozialministerium)</dc:creator>
  <cp:lastModifiedBy>Thomas Fauck</cp:lastModifiedBy>
  <cp:lastPrinted>2019-01-18T13:22:53Z</cp:lastPrinted>
  <dcterms:created xsi:type="dcterms:W3CDTF">2018-03-06T08:51:22Z</dcterms:created>
  <dcterms:modified xsi:type="dcterms:W3CDTF">2022-04-01T09:55:50Z</dcterms:modified>
</cp:coreProperties>
</file>