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DieseArbeitsmappe" defaultThemeVersion="124226"/>
  <mc:AlternateContent xmlns:mc="http://schemas.openxmlformats.org/markup-compatibility/2006">
    <mc:Choice Requires="x15">
      <x15ac:absPath xmlns:x15ac="http://schemas.microsoft.com/office/spreadsheetml/2010/11/ac" url="C:\Users\Fey\AppData\Roaming\regisafe\Storage\46\"/>
    </mc:Choice>
  </mc:AlternateContent>
  <xr:revisionPtr revIDLastSave="0" documentId="13_ncr:1_{DFC05E10-966F-43F0-B0B5-1E3956070123}" xr6:coauthVersionLast="47" xr6:coauthVersionMax="47" xr10:uidLastSave="{00000000-0000-0000-0000-000000000000}"/>
  <bookViews>
    <workbookView xWindow="-120" yWindow="-120" windowWidth="29040" windowHeight="15720" tabRatio="797" xr2:uid="{00000000-000D-0000-FFFF-FFFF00000000}"/>
  </bookViews>
  <sheets>
    <sheet name="Änderungshistorie" sheetId="35" r:id="rId1"/>
    <sheet name="(A) Pers. BL" sheetId="19" r:id="rId2"/>
    <sheet name="(A) Pers. paL" sheetId="15" r:id="rId3"/>
    <sheet name="(A) AG-Anteil Soz.Vers." sheetId="11" r:id="rId4"/>
    <sheet name="Personalgesamt" sheetId="34" r:id="rId5"/>
    <sheet name="Tariftabellen" sheetId="4" r:id="rId6"/>
  </sheets>
  <externalReferences>
    <externalReference r:id="rId7"/>
  </externalReferences>
  <definedNames>
    <definedName name="AVb_Parität">Tariftabellen!$B$114:$B$121</definedName>
    <definedName name="AVR">Tariftabellen!$B$100:$B$112</definedName>
    <definedName name="Caritas_Anl._33">Tariftabellen!$B$244:$B$259</definedName>
    <definedName name="Caritas_RK_Ost">Tariftabellen!$B$261:$B$277</definedName>
    <definedName name="DRK">Tariftabellen!$B$203:$B$242</definedName>
    <definedName name="_xlnm.Print_Area" localSheetId="1">'(A) Pers. BL'!$A$1:$S$125</definedName>
    <definedName name="_xlnm.Print_Area" localSheetId="4">Personalgesamt!$A$3:$S$35,Personalgesamt!#REF!</definedName>
    <definedName name="_xlnm.Print_Titles" localSheetId="1">'(A) Pers. BL'!$A:$A</definedName>
    <definedName name="EKZins">#REF!</definedName>
    <definedName name="ETV_Uhlebüll">Tariftabellen!$B$349:$B$359</definedName>
    <definedName name="Feiertage">9.712</definedName>
    <definedName name="Funktion1">Tariftabellen!$X$3:$X$6</definedName>
    <definedName name="Funktion2">[1]Tariftabellen!$V$30:$V$31</definedName>
    <definedName name="Grp._Übergr._Dst.">Tariftabellen!#REF!</definedName>
    <definedName name="Haushaltsenergie">32.76</definedName>
    <definedName name="KTD">Tariftabellen!$B$179:$B$201</definedName>
    <definedName name="Leitung_Verw.">Tariftabellen!$T$25:$T$28</definedName>
    <definedName name="Mietausfall">2%</definedName>
    <definedName name="Ohne_anderer_Tarif">Tariftabellen!$B$361:$B$363</definedName>
    <definedName name="Parität_TG">Tariftabellen!$B$123:$B$177</definedName>
    <definedName name="Peko_Betr">'(A) Pers. paL'!$A$3:$S$264</definedName>
    <definedName name="Qualifikation_FL">Tariftabellen!$T$3:$T$24</definedName>
    <definedName name="RTV_Mürwiker">Tariftabellen!$B$333:$B$347</definedName>
    <definedName name="Sonstiges_Pers.">Tariftabellen!$T$42:$T$45</definedName>
    <definedName name="Tab_AVB_Parität">Tariftabellen!$B$114:$I$121</definedName>
    <definedName name="Tab_AVR">Tariftabellen!$B$100:$I$112</definedName>
    <definedName name="Tab_Caritas_Anl._33">Tariftabellen!$B$244:$I$259</definedName>
    <definedName name="Tab_Caritas_RK_Ost">Tariftabellen!$B$262:$O$277</definedName>
    <definedName name="Tab_DRK">Tariftabellen!$B$203:$I$242</definedName>
    <definedName name="Tab_ETV_Uhlebüll">Tariftabellen!$B$349:$H$359</definedName>
    <definedName name="Tab_KTD">Tariftabellen!$B$179:$I$201</definedName>
    <definedName name="Tab_Parität_TG">Tariftabellen!$B$123:$I$177</definedName>
    <definedName name="Tab_RTV_Mürwiker">Tariftabellen!$B$343:$K$360</definedName>
    <definedName name="Tab_TV_AVH">Tariftabellen!$B$299:$I$331</definedName>
    <definedName name="Tab_TVKB">Tariftabellen!$B$77:$I$98</definedName>
    <definedName name="Tab_TVL">Tariftabellen!$B$57:$I$75</definedName>
    <definedName name="Tab_TVL_S">Tariftabellen!$B$40:$I$55</definedName>
    <definedName name="Tab_TVöD_Bund">Tariftabellen!$B$279:$I$297</definedName>
    <definedName name="Tab_TVöD_SuE">Tariftabellen!$B$3:$I$18</definedName>
    <definedName name="Tab_TVöD_VKA">Tariftabellen!$B$20:$I$38</definedName>
    <definedName name="Tarif">Tariftabellen!$Z$4:$Z$20</definedName>
    <definedName name="TV_AVH">Tariftabellen!$B$299:$B$331</definedName>
    <definedName name="TVKB">Tariftabellen!$B$77:$B$98</definedName>
    <definedName name="TVL">Tariftabellen!$B$57:$B$75</definedName>
    <definedName name="TVL_S">Tariftabellen!$B$40:$B$55</definedName>
    <definedName name="TVöD_Bund">Tariftabellen!$B$279:$B$297</definedName>
    <definedName name="TVöD_SuE">Tariftabellen!$B$3:$B$18</definedName>
    <definedName name="TVöD_VKA">Tariftabellen!$B$20:$B$38</definedName>
    <definedName name="VergGruppe">Tariftabellen!$B:$B</definedName>
    <definedName name="Verwaltungskosten">343.69</definedName>
    <definedName name="Vorhalteleistungen">Tariftabellen!$T$47:$T$50</definedName>
    <definedName name="Wirtschaftsdienst">Tariftabellen!$T$35:$T$41</definedName>
  </definedNames>
  <calcPr calcId="191029" iterateDelta="1E-4"/>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4" i="4" l="1"/>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A169" i="4"/>
  <c r="A170" i="4"/>
  <c r="A171" i="4"/>
  <c r="A172" i="4"/>
  <c r="A173" i="4"/>
  <c r="A174" i="4"/>
  <c r="A175" i="4"/>
  <c r="A176" i="4"/>
  <c r="A177" i="4"/>
  <c r="A123" i="4"/>
  <c r="Q4" i="15" l="1"/>
  <c r="Q5" i="15"/>
  <c r="Q6" i="15"/>
  <c r="Q7" i="15"/>
  <c r="Q8" i="15"/>
  <c r="Q9" i="15"/>
  <c r="Q10" i="15"/>
  <c r="Q11" i="15"/>
  <c r="Q12" i="15"/>
  <c r="Q13" i="15"/>
  <c r="Q14" i="15"/>
  <c r="Q15" i="15"/>
  <c r="Q16" i="15"/>
  <c r="Q17" i="15"/>
  <c r="Q18" i="15"/>
  <c r="Q19" i="15"/>
  <c r="Q20" i="15"/>
  <c r="Q21" i="15"/>
  <c r="Q22" i="15"/>
  <c r="Q23" i="15"/>
  <c r="Q24" i="15"/>
  <c r="Q25" i="15"/>
  <c r="Q26" i="15"/>
  <c r="Q27" i="15"/>
  <c r="Q28" i="15"/>
  <c r="Q29" i="15"/>
  <c r="Q30" i="15"/>
  <c r="Q31" i="15"/>
  <c r="Q32" i="15"/>
  <c r="Q33" i="15"/>
  <c r="Q34" i="15"/>
  <c r="Q35" i="15"/>
  <c r="Q36" i="15"/>
  <c r="Q37" i="15"/>
  <c r="Q38" i="15"/>
  <c r="Q39" i="15"/>
  <c r="Q40" i="15"/>
  <c r="Q41" i="15"/>
  <c r="Q42" i="15"/>
  <c r="Q43" i="15"/>
  <c r="Q44" i="15"/>
  <c r="Q45" i="15"/>
  <c r="Q46" i="15"/>
  <c r="Q47" i="15"/>
  <c r="Q48" i="15"/>
  <c r="Q49" i="15"/>
  <c r="Q50" i="15"/>
  <c r="Q51" i="15"/>
  <c r="Q52" i="15"/>
  <c r="Q53" i="15"/>
  <c r="Q54" i="15"/>
  <c r="Q55" i="15"/>
  <c r="Q56" i="15"/>
  <c r="Q57" i="15"/>
  <c r="Q58" i="15"/>
  <c r="Q59" i="15"/>
  <c r="Q60" i="15"/>
  <c r="Q61" i="15"/>
  <c r="Q62" i="15"/>
  <c r="Q63" i="15"/>
  <c r="Q64" i="15"/>
  <c r="Q65" i="15"/>
  <c r="Q66" i="15"/>
  <c r="Q67" i="15"/>
  <c r="Q68" i="15"/>
  <c r="Q69" i="15"/>
  <c r="Q70" i="15"/>
  <c r="Q71" i="15"/>
  <c r="Q72" i="15"/>
  <c r="Q73" i="15"/>
  <c r="Q74" i="15"/>
  <c r="Q75" i="15"/>
  <c r="Q76" i="15"/>
  <c r="Q77" i="15"/>
  <c r="Q78" i="15"/>
  <c r="Q79" i="15"/>
  <c r="Q80" i="15"/>
  <c r="Q81" i="15"/>
  <c r="Q82" i="15"/>
  <c r="Q83" i="15"/>
  <c r="Q84" i="15"/>
  <c r="Q85" i="15"/>
  <c r="Q86" i="15"/>
  <c r="Q87" i="15"/>
  <c r="Q88" i="15"/>
  <c r="Q89" i="15"/>
  <c r="Q90" i="15"/>
  <c r="Q91" i="15"/>
  <c r="Q92" i="15"/>
  <c r="Q93" i="15"/>
  <c r="Q94" i="15"/>
  <c r="Q95" i="15"/>
  <c r="Q96" i="15"/>
  <c r="Q97" i="15"/>
  <c r="Q98" i="15"/>
  <c r="Q99" i="15"/>
  <c r="Q100" i="15"/>
  <c r="Q101" i="15"/>
  <c r="Q102" i="15"/>
  <c r="Q103" i="15"/>
  <c r="Q104" i="15"/>
  <c r="Q105" i="15"/>
  <c r="Q106" i="15"/>
  <c r="Q107" i="15"/>
  <c r="Q108" i="15"/>
  <c r="Q109" i="15"/>
  <c r="Q110" i="15"/>
  <c r="Q111" i="15"/>
  <c r="Q112" i="15"/>
  <c r="Q113" i="15"/>
  <c r="Q114" i="15"/>
  <c r="Q115" i="15"/>
  <c r="Q116" i="15"/>
  <c r="Q117" i="15"/>
  <c r="Q118" i="15"/>
  <c r="Q119" i="15"/>
  <c r="Q120" i="15"/>
  <c r="Q121" i="15"/>
  <c r="Q122" i="15"/>
  <c r="Q123" i="15"/>
  <c r="Q124" i="15"/>
  <c r="Q125" i="15"/>
  <c r="Q126" i="15"/>
  <c r="Q127" i="15"/>
  <c r="Q128" i="15"/>
  <c r="Q129" i="15"/>
  <c r="Q130" i="15"/>
  <c r="Q131" i="15"/>
  <c r="Q132" i="15"/>
  <c r="Q133" i="15"/>
  <c r="Q134" i="15"/>
  <c r="Q135" i="15"/>
  <c r="Q136" i="15"/>
  <c r="Q137" i="15"/>
  <c r="Q138" i="15"/>
  <c r="Q139" i="15"/>
  <c r="Q140" i="15"/>
  <c r="Q141" i="15"/>
  <c r="Q142" i="15"/>
  <c r="Q143" i="15"/>
  <c r="Q144" i="15"/>
  <c r="Q145" i="15"/>
  <c r="Q146" i="15"/>
  <c r="Q147" i="15"/>
  <c r="Q148" i="15"/>
  <c r="Q149" i="15"/>
  <c r="Q150" i="15"/>
  <c r="Q151" i="15"/>
  <c r="Q152" i="15"/>
  <c r="Q153" i="15"/>
  <c r="Q154" i="15"/>
  <c r="Q155" i="15"/>
  <c r="Q156" i="15"/>
  <c r="Q157" i="15"/>
  <c r="Q158" i="15"/>
  <c r="Q159" i="15"/>
  <c r="Q160" i="15"/>
  <c r="Q161" i="15"/>
  <c r="Q162" i="15"/>
  <c r="Q163" i="15"/>
  <c r="Q164" i="15"/>
  <c r="Q165" i="15"/>
  <c r="Q166" i="15"/>
  <c r="Q167" i="15"/>
  <c r="Q168" i="15"/>
  <c r="Q169" i="15"/>
  <c r="Q170" i="15"/>
  <c r="Q171" i="15"/>
  <c r="Q172" i="15"/>
  <c r="Q173" i="15"/>
  <c r="Q174" i="15"/>
  <c r="Q175" i="15"/>
  <c r="Q176" i="15"/>
  <c r="Q177" i="15"/>
  <c r="Q178" i="15"/>
  <c r="Q179" i="15"/>
  <c r="Q180" i="15"/>
  <c r="Q181" i="15"/>
  <c r="Q182" i="15"/>
  <c r="Q183" i="15"/>
  <c r="Q184" i="15"/>
  <c r="Q185" i="15"/>
  <c r="Q186" i="15"/>
  <c r="Q187" i="15"/>
  <c r="Q188" i="15"/>
  <c r="Q189" i="15"/>
  <c r="Q190" i="15"/>
  <c r="Q191" i="15"/>
  <c r="Q192" i="15"/>
  <c r="Q193" i="15"/>
  <c r="Q194" i="15"/>
  <c r="Q195" i="15"/>
  <c r="Q196" i="15"/>
  <c r="Q197" i="15"/>
  <c r="Q198" i="15"/>
  <c r="Q199" i="15"/>
  <c r="Q200" i="15"/>
  <c r="Q201" i="15"/>
  <c r="Q202" i="15"/>
  <c r="Q203" i="15"/>
  <c r="Q204" i="15"/>
  <c r="Q205" i="15"/>
  <c r="Q206" i="15"/>
  <c r="Q207" i="15"/>
  <c r="Q208" i="15"/>
  <c r="Q209" i="15"/>
  <c r="Q210" i="15"/>
  <c r="Q211" i="15"/>
  <c r="Q212" i="15"/>
  <c r="Q213" i="15"/>
  <c r="Q214" i="15"/>
  <c r="Q215" i="15"/>
  <c r="Q216" i="15"/>
  <c r="Q217" i="15"/>
  <c r="Q218" i="15"/>
  <c r="Q219" i="15"/>
  <c r="Q220" i="15"/>
  <c r="Q221" i="15"/>
  <c r="Q222" i="15"/>
  <c r="Q223" i="15"/>
  <c r="Q224" i="15"/>
  <c r="Q225" i="15"/>
  <c r="Q226" i="15"/>
  <c r="Q227" i="15"/>
  <c r="Q228" i="15"/>
  <c r="Q229" i="15"/>
  <c r="Q230" i="15"/>
  <c r="Q231" i="15"/>
  <c r="Q232" i="15"/>
  <c r="Q233" i="15"/>
  <c r="Q234" i="15"/>
  <c r="Q235" i="15"/>
  <c r="Q236" i="15"/>
  <c r="Q237" i="15"/>
  <c r="Q238" i="15"/>
  <c r="Q239" i="15"/>
  <c r="Q240" i="15"/>
  <c r="Q241" i="15"/>
  <c r="Q242" i="15"/>
  <c r="Q243" i="15"/>
  <c r="Q244" i="15"/>
  <c r="Q245" i="15"/>
  <c r="Q246" i="15"/>
  <c r="Q247" i="15"/>
  <c r="Q248" i="15"/>
  <c r="Q249" i="15"/>
  <c r="Q250" i="15"/>
  <c r="Q251" i="15"/>
  <c r="Q252" i="15"/>
  <c r="Q253" i="15"/>
  <c r="Q254" i="15"/>
  <c r="Q255" i="15"/>
  <c r="Q256" i="15"/>
  <c r="Q257" i="15"/>
  <c r="Q258" i="15"/>
  <c r="Q259" i="15"/>
  <c r="Q260" i="15"/>
  <c r="Q261" i="15"/>
  <c r="Q262" i="15"/>
  <c r="Q263" i="15"/>
  <c r="Q264" i="15"/>
  <c r="Q5" i="19"/>
  <c r="Q6" i="19"/>
  <c r="Q7" i="19"/>
  <c r="Q8" i="19"/>
  <c r="Q9" i="19"/>
  <c r="Q10" i="19"/>
  <c r="Q11" i="19"/>
  <c r="Q12" i="19"/>
  <c r="Q13" i="19"/>
  <c r="Q14" i="19"/>
  <c r="Q15" i="19"/>
  <c r="Q16" i="19"/>
  <c r="Q17" i="19"/>
  <c r="Q18" i="19"/>
  <c r="Q19" i="19"/>
  <c r="Q20" i="19"/>
  <c r="Q21" i="19"/>
  <c r="Q22" i="19"/>
  <c r="Q23" i="19"/>
  <c r="Q24" i="19"/>
  <c r="Q25" i="19"/>
  <c r="Q26" i="19"/>
  <c r="Q27" i="19"/>
  <c r="Q28" i="19"/>
  <c r="Q29" i="19"/>
  <c r="Q30" i="19"/>
  <c r="Q31" i="19"/>
  <c r="Q32" i="19"/>
  <c r="Q33" i="19"/>
  <c r="Q34" i="19"/>
  <c r="Q35" i="19"/>
  <c r="Q36" i="19"/>
  <c r="Q37" i="19"/>
  <c r="Q38" i="19"/>
  <c r="Q39" i="19"/>
  <c r="Q40" i="19"/>
  <c r="Q41" i="19"/>
  <c r="Q42" i="19"/>
  <c r="Q43" i="19"/>
  <c r="Q44" i="19"/>
  <c r="Q45" i="19"/>
  <c r="Q46" i="19"/>
  <c r="Q47" i="19"/>
  <c r="Q48" i="19"/>
  <c r="Q49" i="19"/>
  <c r="Q50" i="19"/>
  <c r="Q51" i="19"/>
  <c r="Q52" i="19"/>
  <c r="Q53" i="19"/>
  <c r="Q54" i="19"/>
  <c r="Q55" i="19"/>
  <c r="Q56" i="19"/>
  <c r="Q57" i="19"/>
  <c r="Q58" i="19"/>
  <c r="Q59" i="19"/>
  <c r="Q60" i="19"/>
  <c r="Q61" i="19"/>
  <c r="Q62" i="19"/>
  <c r="Q63" i="19"/>
  <c r="Q64" i="19"/>
  <c r="Q65" i="19"/>
  <c r="Q66" i="19"/>
  <c r="Q67" i="19"/>
  <c r="Q68" i="19"/>
  <c r="Q69" i="19"/>
  <c r="Q70" i="19"/>
  <c r="Q71" i="19"/>
  <c r="Q72" i="19"/>
  <c r="Q73" i="19"/>
  <c r="Q74" i="19"/>
  <c r="Q75" i="19"/>
  <c r="Q76" i="19"/>
  <c r="Q77" i="19"/>
  <c r="Q78" i="19"/>
  <c r="Q79" i="19"/>
  <c r="Q80" i="19"/>
  <c r="Q81" i="19"/>
  <c r="Q82" i="19"/>
  <c r="Q83" i="19"/>
  <c r="Q84" i="19"/>
  <c r="Q85" i="19"/>
  <c r="Q86" i="19"/>
  <c r="Q87" i="19"/>
  <c r="Q88" i="19"/>
  <c r="Q89" i="19"/>
  <c r="Q90" i="19"/>
  <c r="Q91" i="19"/>
  <c r="Q92" i="19"/>
  <c r="Q93" i="19"/>
  <c r="Q94" i="19"/>
  <c r="Q95" i="19"/>
  <c r="Q96" i="19"/>
  <c r="Q97" i="19"/>
  <c r="Q98" i="19"/>
  <c r="Q99" i="19"/>
  <c r="Q100" i="19"/>
  <c r="Q101" i="19"/>
  <c r="Q102" i="19"/>
  <c r="Q103" i="19"/>
  <c r="Q104" i="19"/>
  <c r="Q105" i="19"/>
  <c r="Q106" i="19"/>
  <c r="Q107" i="19"/>
  <c r="Q108" i="19"/>
  <c r="Q109" i="19"/>
  <c r="Q110" i="19"/>
  <c r="Q111" i="19"/>
  <c r="Q112" i="19"/>
  <c r="Q113" i="19"/>
  <c r="Q114" i="19"/>
  <c r="Q115" i="19"/>
  <c r="Q116" i="19"/>
  <c r="Q117" i="19"/>
  <c r="Q118" i="19"/>
  <c r="Q119" i="19"/>
  <c r="Q120" i="19"/>
  <c r="Q121" i="19"/>
  <c r="Q122" i="19"/>
  <c r="J5" i="19"/>
  <c r="M9" i="19" l="1"/>
  <c r="M10" i="19"/>
  <c r="M11" i="19"/>
  <c r="M12" i="19"/>
  <c r="M13" i="19"/>
  <c r="M14" i="19"/>
  <c r="M15" i="19"/>
  <c r="M16" i="19"/>
  <c r="M17" i="19"/>
  <c r="M18" i="19"/>
  <c r="M19" i="19"/>
  <c r="M20" i="19"/>
  <c r="M21" i="19"/>
  <c r="M22" i="19"/>
  <c r="M23" i="19"/>
  <c r="M24" i="19"/>
  <c r="M25" i="19"/>
  <c r="M26" i="19"/>
  <c r="M27" i="19"/>
  <c r="M28" i="19"/>
  <c r="M29" i="19"/>
  <c r="M30" i="19"/>
  <c r="M31" i="19"/>
  <c r="M32" i="19"/>
  <c r="M33" i="19"/>
  <c r="M34" i="19"/>
  <c r="M35" i="19"/>
  <c r="M36" i="19"/>
  <c r="M37" i="19"/>
  <c r="M38" i="19"/>
  <c r="M39" i="19"/>
  <c r="M40" i="19"/>
  <c r="M41" i="19"/>
  <c r="M42" i="19"/>
  <c r="M43" i="19"/>
  <c r="M44" i="19"/>
  <c r="M45" i="19"/>
  <c r="M46" i="19"/>
  <c r="M47" i="19"/>
  <c r="M48" i="19"/>
  <c r="M49" i="19"/>
  <c r="M50" i="19"/>
  <c r="M51" i="19"/>
  <c r="M52" i="19"/>
  <c r="M53" i="19"/>
  <c r="M54" i="19"/>
  <c r="M55" i="19"/>
  <c r="M56" i="19"/>
  <c r="M57" i="19"/>
  <c r="M58" i="19"/>
  <c r="M59" i="19"/>
  <c r="M60" i="19"/>
  <c r="M61" i="19"/>
  <c r="M62" i="19"/>
  <c r="M63" i="19"/>
  <c r="M64" i="19"/>
  <c r="M65" i="19"/>
  <c r="M66" i="19"/>
  <c r="M67" i="19"/>
  <c r="M68" i="19"/>
  <c r="M69" i="19"/>
  <c r="M70" i="19"/>
  <c r="M71" i="19"/>
  <c r="M72" i="19"/>
  <c r="M73" i="19"/>
  <c r="M74" i="19"/>
  <c r="M75" i="19"/>
  <c r="M76" i="19"/>
  <c r="M77" i="19"/>
  <c r="M78" i="19"/>
  <c r="M79" i="19"/>
  <c r="M80" i="19"/>
  <c r="M81" i="19"/>
  <c r="M82" i="19"/>
  <c r="M83" i="19"/>
  <c r="M84" i="19"/>
  <c r="M85" i="19"/>
  <c r="M86" i="19"/>
  <c r="M87" i="19"/>
  <c r="M88" i="19"/>
  <c r="M89" i="19"/>
  <c r="M90" i="19"/>
  <c r="M91" i="19"/>
  <c r="M92" i="19"/>
  <c r="M93" i="19"/>
  <c r="M94" i="19"/>
  <c r="M95" i="19"/>
  <c r="M96" i="19"/>
  <c r="M97" i="19"/>
  <c r="M98" i="19"/>
  <c r="M99" i="19"/>
  <c r="M100" i="19"/>
  <c r="M101" i="19"/>
  <c r="M102" i="19"/>
  <c r="M103" i="19"/>
  <c r="M104" i="19"/>
  <c r="M105" i="19"/>
  <c r="M106" i="19"/>
  <c r="M107" i="19"/>
  <c r="M108" i="19"/>
  <c r="M109" i="19"/>
  <c r="M110" i="19"/>
  <c r="M111" i="19"/>
  <c r="M112" i="19"/>
  <c r="M113" i="19"/>
  <c r="M114" i="19"/>
  <c r="M115" i="19"/>
  <c r="M116" i="19"/>
  <c r="M117" i="19"/>
  <c r="M118" i="19"/>
  <c r="M119" i="19"/>
  <c r="M120" i="19"/>
  <c r="M121" i="19"/>
  <c r="M122" i="19"/>
  <c r="J8" i="19"/>
  <c r="J7" i="15"/>
  <c r="K7" i="19"/>
  <c r="V37" i="4" l="1"/>
  <c r="V46" i="4" l="1"/>
  <c r="O13" i="19" l="1"/>
  <c r="O14" i="19"/>
  <c r="O15" i="19"/>
  <c r="O16" i="19"/>
  <c r="O17" i="19"/>
  <c r="O18" i="19"/>
  <c r="O19" i="19"/>
  <c r="O20" i="19"/>
  <c r="O21" i="19"/>
  <c r="O22" i="19"/>
  <c r="O23" i="19"/>
  <c r="O24" i="19"/>
  <c r="O25" i="19"/>
  <c r="O26" i="19"/>
  <c r="O27" i="19"/>
  <c r="O28" i="19"/>
  <c r="O29" i="19"/>
  <c r="O30" i="19"/>
  <c r="O31" i="19"/>
  <c r="O32" i="19"/>
  <c r="O33" i="19"/>
  <c r="O34" i="19"/>
  <c r="O35" i="19"/>
  <c r="O36" i="19"/>
  <c r="O37" i="19"/>
  <c r="O38" i="19"/>
  <c r="O39" i="19"/>
  <c r="O40" i="19"/>
  <c r="O41" i="19"/>
  <c r="O42" i="19"/>
  <c r="O43" i="19"/>
  <c r="O44" i="19"/>
  <c r="O45" i="19"/>
  <c r="O46" i="19"/>
  <c r="O47" i="19"/>
  <c r="O48" i="19"/>
  <c r="O49" i="19"/>
  <c r="O50" i="19"/>
  <c r="O51" i="19"/>
  <c r="O52" i="19"/>
  <c r="O53" i="19"/>
  <c r="O54" i="19"/>
  <c r="O55" i="19"/>
  <c r="O56" i="19"/>
  <c r="O57" i="19"/>
  <c r="O58" i="19"/>
  <c r="O59" i="19"/>
  <c r="O60" i="19"/>
  <c r="O61" i="19"/>
  <c r="O62" i="19"/>
  <c r="O63" i="19"/>
  <c r="O64" i="19"/>
  <c r="O65" i="19"/>
  <c r="O66" i="19"/>
  <c r="O67" i="19"/>
  <c r="O68" i="19"/>
  <c r="O69" i="19"/>
  <c r="O70" i="19"/>
  <c r="O71" i="19"/>
  <c r="O72" i="19"/>
  <c r="O73" i="19"/>
  <c r="O74" i="19"/>
  <c r="O75" i="19"/>
  <c r="O76" i="19"/>
  <c r="O77" i="19"/>
  <c r="O78" i="19"/>
  <c r="O79" i="19"/>
  <c r="O80" i="19"/>
  <c r="O81" i="19"/>
  <c r="O82" i="19"/>
  <c r="O83" i="19"/>
  <c r="O84" i="19"/>
  <c r="O85" i="19"/>
  <c r="O86" i="19"/>
  <c r="O87" i="19"/>
  <c r="O88" i="19"/>
  <c r="O89" i="19"/>
  <c r="O90" i="19"/>
  <c r="O91" i="19"/>
  <c r="O92" i="19"/>
  <c r="O93" i="19"/>
  <c r="O94" i="19"/>
  <c r="O95" i="19"/>
  <c r="O96" i="19"/>
  <c r="O97" i="19"/>
  <c r="O98" i="19"/>
  <c r="O99" i="19"/>
  <c r="O100" i="19"/>
  <c r="O101" i="19"/>
  <c r="O102" i="19"/>
  <c r="O103" i="19"/>
  <c r="O104" i="19"/>
  <c r="O105" i="19"/>
  <c r="O106" i="19"/>
  <c r="O107" i="19"/>
  <c r="O108" i="19"/>
  <c r="O109" i="19"/>
  <c r="O110" i="19"/>
  <c r="O111" i="19"/>
  <c r="O112" i="19"/>
  <c r="O113" i="19"/>
  <c r="O114" i="19"/>
  <c r="O115" i="19"/>
  <c r="O116" i="19"/>
  <c r="O117" i="19"/>
  <c r="O118" i="19"/>
  <c r="O119" i="19"/>
  <c r="O120" i="19"/>
  <c r="O121" i="19"/>
  <c r="O122" i="19"/>
  <c r="M7" i="15"/>
  <c r="M8" i="15"/>
  <c r="M9" i="15"/>
  <c r="M10" i="15"/>
  <c r="M11" i="15"/>
  <c r="M12" i="15"/>
  <c r="M13" i="15"/>
  <c r="M14" i="15"/>
  <c r="M15" i="15"/>
  <c r="M16" i="15"/>
  <c r="M17" i="15"/>
  <c r="M18" i="15"/>
  <c r="M19" i="15"/>
  <c r="M20" i="15"/>
  <c r="M21" i="15"/>
  <c r="M22" i="15"/>
  <c r="M23" i="15"/>
  <c r="M24" i="15"/>
  <c r="M25" i="15"/>
  <c r="M26" i="15"/>
  <c r="M27" i="15"/>
  <c r="M28" i="15"/>
  <c r="M29" i="15"/>
  <c r="M30" i="15"/>
  <c r="M31" i="15"/>
  <c r="M32" i="15"/>
  <c r="M33" i="15"/>
  <c r="M34" i="15"/>
  <c r="M35" i="15"/>
  <c r="M36" i="15"/>
  <c r="M37" i="15"/>
  <c r="M38" i="15"/>
  <c r="M39" i="15"/>
  <c r="M40" i="15"/>
  <c r="M41" i="15"/>
  <c r="M42" i="15"/>
  <c r="M43" i="15"/>
  <c r="M44" i="15"/>
  <c r="M45" i="15"/>
  <c r="M46" i="15"/>
  <c r="M47" i="15"/>
  <c r="M48" i="15"/>
  <c r="M49" i="15"/>
  <c r="M50" i="15"/>
  <c r="M51" i="15"/>
  <c r="M52" i="15"/>
  <c r="M53" i="15"/>
  <c r="M54" i="15"/>
  <c r="M55" i="15"/>
  <c r="M56" i="15"/>
  <c r="M57" i="15"/>
  <c r="M58" i="15"/>
  <c r="M59" i="15"/>
  <c r="M60" i="15"/>
  <c r="M61" i="15"/>
  <c r="M62" i="15"/>
  <c r="M63" i="15"/>
  <c r="M64" i="15"/>
  <c r="M65" i="15"/>
  <c r="M66" i="15"/>
  <c r="M67" i="15"/>
  <c r="M68" i="15"/>
  <c r="M69" i="15"/>
  <c r="M70" i="15"/>
  <c r="M71" i="15"/>
  <c r="M72" i="15"/>
  <c r="M73" i="15"/>
  <c r="M74" i="15"/>
  <c r="M75" i="15"/>
  <c r="M76" i="15"/>
  <c r="M77" i="15"/>
  <c r="M78" i="15"/>
  <c r="M79" i="15"/>
  <c r="M80" i="15"/>
  <c r="M81" i="15"/>
  <c r="M82" i="15"/>
  <c r="M83" i="15"/>
  <c r="M84" i="15"/>
  <c r="M85" i="15"/>
  <c r="M86" i="15"/>
  <c r="M87" i="15"/>
  <c r="M88" i="15"/>
  <c r="M89" i="15"/>
  <c r="M90" i="15"/>
  <c r="M91" i="15"/>
  <c r="M92" i="15"/>
  <c r="M93" i="15"/>
  <c r="M94" i="15"/>
  <c r="M95" i="15"/>
  <c r="M96" i="15"/>
  <c r="M97" i="15"/>
  <c r="M98" i="15"/>
  <c r="M99" i="15"/>
  <c r="M100" i="15"/>
  <c r="M101" i="15"/>
  <c r="M102" i="15"/>
  <c r="M103" i="15"/>
  <c r="M104" i="15"/>
  <c r="M105" i="15"/>
  <c r="M106" i="15"/>
  <c r="M107" i="15"/>
  <c r="M108" i="15"/>
  <c r="M109" i="15"/>
  <c r="M110" i="15"/>
  <c r="M111" i="15"/>
  <c r="M112" i="15"/>
  <c r="M113" i="15"/>
  <c r="M114" i="15"/>
  <c r="M115" i="15"/>
  <c r="M116" i="15"/>
  <c r="M117" i="15"/>
  <c r="M118" i="15"/>
  <c r="M119" i="15"/>
  <c r="M120" i="15"/>
  <c r="M121" i="15"/>
  <c r="M122" i="15"/>
  <c r="M123" i="15"/>
  <c r="M124" i="15"/>
  <c r="M125" i="15"/>
  <c r="M126" i="15"/>
  <c r="M127" i="15"/>
  <c r="M128" i="15"/>
  <c r="M129" i="15"/>
  <c r="M130" i="15"/>
  <c r="M131" i="15"/>
  <c r="M132" i="15"/>
  <c r="M133" i="15"/>
  <c r="M134" i="15"/>
  <c r="M135" i="15"/>
  <c r="M136" i="15"/>
  <c r="M137" i="15"/>
  <c r="M138" i="15"/>
  <c r="M139" i="15"/>
  <c r="M140" i="15"/>
  <c r="M141" i="15"/>
  <c r="M142" i="15"/>
  <c r="M143" i="15"/>
  <c r="M144" i="15"/>
  <c r="M145" i="15"/>
  <c r="M146" i="15"/>
  <c r="M147" i="15"/>
  <c r="M148" i="15"/>
  <c r="M149" i="15"/>
  <c r="M150" i="15"/>
  <c r="M151" i="15"/>
  <c r="M152" i="15"/>
  <c r="M153" i="15"/>
  <c r="M154" i="15"/>
  <c r="M155" i="15"/>
  <c r="M156" i="15"/>
  <c r="M157" i="15"/>
  <c r="M158" i="15"/>
  <c r="M159" i="15"/>
  <c r="M160" i="15"/>
  <c r="M161" i="15"/>
  <c r="M162" i="15"/>
  <c r="M163" i="15"/>
  <c r="M164" i="15"/>
  <c r="M165" i="15"/>
  <c r="M166" i="15"/>
  <c r="M167" i="15"/>
  <c r="M168" i="15"/>
  <c r="M169" i="15"/>
  <c r="M170" i="15"/>
  <c r="M171" i="15"/>
  <c r="M172" i="15"/>
  <c r="M173" i="15"/>
  <c r="M174" i="15"/>
  <c r="M175" i="15"/>
  <c r="M176" i="15"/>
  <c r="M177" i="15"/>
  <c r="M178" i="15"/>
  <c r="M179" i="15"/>
  <c r="M180" i="15"/>
  <c r="M181" i="15"/>
  <c r="M182" i="15"/>
  <c r="M183" i="15"/>
  <c r="M184" i="15"/>
  <c r="M185" i="15"/>
  <c r="M186" i="15"/>
  <c r="M187" i="15"/>
  <c r="M188" i="15"/>
  <c r="M189" i="15"/>
  <c r="M190" i="15"/>
  <c r="M191" i="15"/>
  <c r="M192" i="15"/>
  <c r="M193" i="15"/>
  <c r="M194" i="15"/>
  <c r="M195" i="15"/>
  <c r="M196" i="15"/>
  <c r="M197" i="15"/>
  <c r="M198" i="15"/>
  <c r="M199" i="15"/>
  <c r="M200" i="15"/>
  <c r="M201" i="15"/>
  <c r="M202" i="15"/>
  <c r="M203" i="15"/>
  <c r="M204" i="15"/>
  <c r="M205" i="15"/>
  <c r="M206" i="15"/>
  <c r="M207" i="15"/>
  <c r="M208" i="15"/>
  <c r="M209" i="15"/>
  <c r="M210" i="15"/>
  <c r="M211" i="15"/>
  <c r="M212" i="15"/>
  <c r="M213" i="15"/>
  <c r="M214" i="15"/>
  <c r="M215" i="15"/>
  <c r="M216" i="15"/>
  <c r="M217" i="15"/>
  <c r="M218" i="15"/>
  <c r="M219" i="15"/>
  <c r="M220" i="15"/>
  <c r="M221" i="15"/>
  <c r="M222" i="15"/>
  <c r="M223" i="15"/>
  <c r="M224" i="15"/>
  <c r="M225" i="15"/>
  <c r="M226" i="15"/>
  <c r="M227" i="15"/>
  <c r="M228" i="15"/>
  <c r="M229" i="15"/>
  <c r="M230" i="15"/>
  <c r="M231" i="15"/>
  <c r="M232" i="15"/>
  <c r="M233" i="15"/>
  <c r="M234" i="15"/>
  <c r="M235" i="15"/>
  <c r="M236" i="15"/>
  <c r="M237" i="15"/>
  <c r="M238" i="15"/>
  <c r="M239" i="15"/>
  <c r="M240" i="15"/>
  <c r="M241" i="15"/>
  <c r="M242" i="15"/>
  <c r="M243" i="15"/>
  <c r="M244" i="15"/>
  <c r="M245" i="15"/>
  <c r="M246" i="15"/>
  <c r="M247" i="15"/>
  <c r="M248" i="15"/>
  <c r="M249" i="15"/>
  <c r="M250" i="15"/>
  <c r="M251" i="15"/>
  <c r="M252" i="15"/>
  <c r="M253" i="15"/>
  <c r="M254" i="15"/>
  <c r="M255" i="15"/>
  <c r="M256" i="15"/>
  <c r="M257" i="15"/>
  <c r="M258" i="15"/>
  <c r="M259" i="15"/>
  <c r="M260" i="15"/>
  <c r="M261" i="15"/>
  <c r="M262" i="15"/>
  <c r="M263" i="15"/>
  <c r="M264" i="15"/>
  <c r="O7" i="15"/>
  <c r="O8" i="15"/>
  <c r="O9" i="15"/>
  <c r="O10" i="15"/>
  <c r="O11" i="15"/>
  <c r="O12" i="15"/>
  <c r="O13" i="15"/>
  <c r="O14" i="15"/>
  <c r="O15" i="15"/>
  <c r="O16" i="15"/>
  <c r="O17" i="15"/>
  <c r="O18" i="15"/>
  <c r="O19" i="15"/>
  <c r="O20" i="15"/>
  <c r="O21" i="15"/>
  <c r="O22" i="15"/>
  <c r="O23" i="15"/>
  <c r="O24" i="15"/>
  <c r="O25" i="15"/>
  <c r="O26" i="15"/>
  <c r="O27" i="15"/>
  <c r="O28" i="15"/>
  <c r="O29" i="15"/>
  <c r="O30" i="15"/>
  <c r="O31" i="15"/>
  <c r="O32" i="15"/>
  <c r="O33" i="15"/>
  <c r="O34" i="15"/>
  <c r="O35" i="15"/>
  <c r="O36" i="15"/>
  <c r="O37" i="15"/>
  <c r="O38" i="15"/>
  <c r="O39" i="15"/>
  <c r="O40" i="15"/>
  <c r="O41" i="15"/>
  <c r="O42" i="15"/>
  <c r="O43" i="15"/>
  <c r="O44" i="15"/>
  <c r="O45" i="15"/>
  <c r="O46" i="15"/>
  <c r="O47" i="15"/>
  <c r="O48" i="15"/>
  <c r="O49" i="15"/>
  <c r="O50" i="15"/>
  <c r="O51" i="15"/>
  <c r="O52" i="15"/>
  <c r="O53" i="15"/>
  <c r="O54" i="15"/>
  <c r="O55" i="15"/>
  <c r="O56" i="15"/>
  <c r="O57" i="15"/>
  <c r="O58" i="15"/>
  <c r="O59" i="15"/>
  <c r="O60" i="15"/>
  <c r="O61" i="15"/>
  <c r="O62" i="15"/>
  <c r="O63" i="15"/>
  <c r="O64" i="15"/>
  <c r="O65" i="15"/>
  <c r="O66" i="15"/>
  <c r="O67" i="15"/>
  <c r="O68" i="15"/>
  <c r="O69" i="15"/>
  <c r="O70" i="15"/>
  <c r="O71" i="15"/>
  <c r="O72" i="15"/>
  <c r="O73" i="15"/>
  <c r="O74" i="15"/>
  <c r="O75" i="15"/>
  <c r="O76" i="15"/>
  <c r="O77" i="15"/>
  <c r="O78" i="15"/>
  <c r="O79" i="15"/>
  <c r="O80" i="15"/>
  <c r="O81" i="15"/>
  <c r="O82" i="15"/>
  <c r="O83" i="15"/>
  <c r="O84" i="15"/>
  <c r="O85" i="15"/>
  <c r="O86" i="15"/>
  <c r="O87" i="15"/>
  <c r="O88" i="15"/>
  <c r="O89" i="15"/>
  <c r="O90" i="15"/>
  <c r="O91" i="15"/>
  <c r="O92" i="15"/>
  <c r="O93" i="15"/>
  <c r="O94" i="15"/>
  <c r="O95" i="15"/>
  <c r="O96" i="15"/>
  <c r="O97" i="15"/>
  <c r="O98" i="15"/>
  <c r="O99" i="15"/>
  <c r="O100" i="15"/>
  <c r="O101" i="15"/>
  <c r="O102" i="15"/>
  <c r="O103" i="15"/>
  <c r="O104" i="15"/>
  <c r="O105" i="15"/>
  <c r="O106" i="15"/>
  <c r="O107" i="15"/>
  <c r="O108" i="15"/>
  <c r="O109" i="15"/>
  <c r="O110" i="15"/>
  <c r="O111" i="15"/>
  <c r="O112" i="15"/>
  <c r="O113" i="15"/>
  <c r="O114" i="15"/>
  <c r="O115" i="15"/>
  <c r="O116" i="15"/>
  <c r="O117" i="15"/>
  <c r="O118" i="15"/>
  <c r="O119" i="15"/>
  <c r="O120" i="15"/>
  <c r="O121" i="15"/>
  <c r="O122" i="15"/>
  <c r="O123" i="15"/>
  <c r="O124" i="15"/>
  <c r="O125" i="15"/>
  <c r="O126" i="15"/>
  <c r="O127" i="15"/>
  <c r="O128" i="15"/>
  <c r="O129" i="15"/>
  <c r="O130" i="15"/>
  <c r="O131" i="15"/>
  <c r="O132" i="15"/>
  <c r="O133" i="15"/>
  <c r="O134" i="15"/>
  <c r="O135" i="15"/>
  <c r="O136" i="15"/>
  <c r="O137" i="15"/>
  <c r="O138" i="15"/>
  <c r="O139" i="15"/>
  <c r="O140" i="15"/>
  <c r="O141" i="15"/>
  <c r="O142" i="15"/>
  <c r="O143" i="15"/>
  <c r="O144" i="15"/>
  <c r="O145" i="15"/>
  <c r="O146" i="15"/>
  <c r="O147" i="15"/>
  <c r="O148" i="15"/>
  <c r="O149" i="15"/>
  <c r="O150" i="15"/>
  <c r="O151" i="15"/>
  <c r="O152" i="15"/>
  <c r="O153" i="15"/>
  <c r="O154" i="15"/>
  <c r="O155" i="15"/>
  <c r="O156" i="15"/>
  <c r="O157" i="15"/>
  <c r="O158" i="15"/>
  <c r="O159" i="15"/>
  <c r="O160" i="15"/>
  <c r="O161" i="15"/>
  <c r="O162" i="15"/>
  <c r="O163" i="15"/>
  <c r="O164" i="15"/>
  <c r="O165" i="15"/>
  <c r="O166" i="15"/>
  <c r="O167" i="15"/>
  <c r="O168" i="15"/>
  <c r="O169" i="15"/>
  <c r="O170" i="15"/>
  <c r="O171" i="15"/>
  <c r="O172" i="15"/>
  <c r="O173" i="15"/>
  <c r="O174" i="15"/>
  <c r="O175" i="15"/>
  <c r="O176" i="15"/>
  <c r="O177" i="15"/>
  <c r="O178" i="15"/>
  <c r="O179" i="15"/>
  <c r="O180" i="15"/>
  <c r="O181" i="15"/>
  <c r="O182" i="15"/>
  <c r="O183" i="15"/>
  <c r="O184" i="15"/>
  <c r="O185" i="15"/>
  <c r="O186" i="15"/>
  <c r="O187" i="15"/>
  <c r="O188" i="15"/>
  <c r="O189" i="15"/>
  <c r="O190" i="15"/>
  <c r="O191" i="15"/>
  <c r="O192" i="15"/>
  <c r="O193" i="15"/>
  <c r="O194" i="15"/>
  <c r="O195" i="15"/>
  <c r="O196" i="15"/>
  <c r="O197" i="15"/>
  <c r="O198" i="15"/>
  <c r="O199" i="15"/>
  <c r="O200" i="15"/>
  <c r="O201" i="15"/>
  <c r="O202" i="15"/>
  <c r="O203" i="15"/>
  <c r="O204" i="15"/>
  <c r="O205" i="15"/>
  <c r="O206" i="15"/>
  <c r="O207" i="15"/>
  <c r="O208" i="15"/>
  <c r="O209" i="15"/>
  <c r="O210" i="15"/>
  <c r="O211" i="15"/>
  <c r="O212" i="15"/>
  <c r="O213" i="15"/>
  <c r="O214" i="15"/>
  <c r="O215" i="15"/>
  <c r="O216" i="15"/>
  <c r="O217" i="15"/>
  <c r="O218" i="15"/>
  <c r="O219" i="15"/>
  <c r="O220" i="15"/>
  <c r="O221" i="15"/>
  <c r="O222" i="15"/>
  <c r="O223" i="15"/>
  <c r="O224" i="15"/>
  <c r="O225" i="15"/>
  <c r="O226" i="15"/>
  <c r="O227" i="15"/>
  <c r="O228" i="15"/>
  <c r="O229" i="15"/>
  <c r="O230" i="15"/>
  <c r="O231" i="15"/>
  <c r="O232" i="15"/>
  <c r="O233" i="15"/>
  <c r="O234" i="15"/>
  <c r="O235" i="15"/>
  <c r="O236" i="15"/>
  <c r="O237" i="15"/>
  <c r="O238" i="15"/>
  <c r="O239" i="15"/>
  <c r="O240" i="15"/>
  <c r="O241" i="15"/>
  <c r="O242" i="15"/>
  <c r="O243" i="15"/>
  <c r="O244" i="15"/>
  <c r="O245" i="15"/>
  <c r="O246" i="15"/>
  <c r="O247" i="15"/>
  <c r="O248" i="15"/>
  <c r="O249" i="15"/>
  <c r="O250" i="15"/>
  <c r="O251" i="15"/>
  <c r="O252" i="15"/>
  <c r="O253" i="15"/>
  <c r="O254" i="15"/>
  <c r="O255" i="15"/>
  <c r="O256" i="15"/>
  <c r="O257" i="15"/>
  <c r="O258" i="15"/>
  <c r="O259" i="15"/>
  <c r="O260" i="15"/>
  <c r="O261" i="15"/>
  <c r="O262" i="15"/>
  <c r="O263" i="15"/>
  <c r="O264" i="15"/>
  <c r="R7" i="15"/>
  <c r="R8" i="15"/>
  <c r="R9" i="15"/>
  <c r="R10" i="15"/>
  <c r="R11" i="15"/>
  <c r="R12" i="15"/>
  <c r="R13" i="15"/>
  <c r="R14" i="15"/>
  <c r="R15" i="15"/>
  <c r="R16" i="15"/>
  <c r="R17" i="15"/>
  <c r="R18" i="15"/>
  <c r="R19" i="15"/>
  <c r="R20" i="15"/>
  <c r="R21" i="15"/>
  <c r="R22" i="15"/>
  <c r="R23" i="15"/>
  <c r="R24" i="15"/>
  <c r="R25" i="15"/>
  <c r="R26" i="15"/>
  <c r="R27" i="15"/>
  <c r="R28" i="15"/>
  <c r="R29" i="15"/>
  <c r="R30" i="15"/>
  <c r="R31" i="15"/>
  <c r="R32" i="15"/>
  <c r="R33" i="15"/>
  <c r="R34" i="15"/>
  <c r="R35" i="15"/>
  <c r="R36" i="15"/>
  <c r="R37" i="15"/>
  <c r="R38" i="15"/>
  <c r="R39" i="15"/>
  <c r="R40" i="15"/>
  <c r="R41" i="15"/>
  <c r="R42" i="15"/>
  <c r="R43" i="15"/>
  <c r="R44" i="15"/>
  <c r="R45" i="15"/>
  <c r="R46" i="15"/>
  <c r="R47" i="15"/>
  <c r="R48" i="15"/>
  <c r="R49" i="15"/>
  <c r="R50" i="15"/>
  <c r="R51" i="15"/>
  <c r="R52" i="15"/>
  <c r="R53" i="15"/>
  <c r="R54" i="15"/>
  <c r="R55" i="15"/>
  <c r="R56" i="15"/>
  <c r="R57" i="15"/>
  <c r="R58" i="15"/>
  <c r="R59" i="15"/>
  <c r="R60" i="15"/>
  <c r="R61" i="15"/>
  <c r="R62" i="15"/>
  <c r="R63" i="15"/>
  <c r="R64" i="15"/>
  <c r="R65" i="15"/>
  <c r="R66" i="15"/>
  <c r="R67" i="15"/>
  <c r="R68" i="15"/>
  <c r="R69" i="15"/>
  <c r="R70" i="15"/>
  <c r="R71" i="15"/>
  <c r="R72" i="15"/>
  <c r="R73" i="15"/>
  <c r="R74" i="15"/>
  <c r="R75" i="15"/>
  <c r="R76" i="15"/>
  <c r="R77" i="15"/>
  <c r="R78" i="15"/>
  <c r="R79" i="15"/>
  <c r="R80" i="15"/>
  <c r="R81" i="15"/>
  <c r="R82" i="15"/>
  <c r="R83" i="15"/>
  <c r="R84" i="15"/>
  <c r="R85" i="15"/>
  <c r="R86" i="15"/>
  <c r="R87" i="15"/>
  <c r="R88" i="15"/>
  <c r="R89" i="15"/>
  <c r="R90" i="15"/>
  <c r="R91" i="15"/>
  <c r="R92" i="15"/>
  <c r="R93" i="15"/>
  <c r="R94" i="15"/>
  <c r="R95" i="15"/>
  <c r="R96" i="15"/>
  <c r="R97" i="15"/>
  <c r="R98" i="15"/>
  <c r="R99" i="15"/>
  <c r="R100" i="15"/>
  <c r="R101" i="15"/>
  <c r="R102" i="15"/>
  <c r="R103" i="15"/>
  <c r="R104" i="15"/>
  <c r="R105" i="15"/>
  <c r="R106" i="15"/>
  <c r="R107" i="15"/>
  <c r="R108" i="15"/>
  <c r="R109" i="15"/>
  <c r="R110" i="15"/>
  <c r="R111" i="15"/>
  <c r="R112" i="15"/>
  <c r="R113" i="15"/>
  <c r="R114" i="15"/>
  <c r="R115" i="15"/>
  <c r="R116" i="15"/>
  <c r="R117" i="15"/>
  <c r="R118" i="15"/>
  <c r="R119" i="15"/>
  <c r="R120" i="15"/>
  <c r="R121" i="15"/>
  <c r="R122" i="15"/>
  <c r="R123" i="15"/>
  <c r="R124" i="15"/>
  <c r="R125" i="15"/>
  <c r="R126" i="15"/>
  <c r="R127" i="15"/>
  <c r="R128" i="15"/>
  <c r="R129" i="15"/>
  <c r="R130" i="15"/>
  <c r="R131" i="15"/>
  <c r="R132" i="15"/>
  <c r="R133" i="15"/>
  <c r="R134" i="15"/>
  <c r="R135" i="15"/>
  <c r="R136" i="15"/>
  <c r="R137" i="15"/>
  <c r="R138" i="15"/>
  <c r="R139" i="15"/>
  <c r="R140" i="15"/>
  <c r="R141" i="15"/>
  <c r="R142" i="15"/>
  <c r="R143" i="15"/>
  <c r="R144" i="15"/>
  <c r="R145" i="15"/>
  <c r="R146" i="15"/>
  <c r="R147" i="15"/>
  <c r="R148" i="15"/>
  <c r="R149" i="15"/>
  <c r="R150" i="15"/>
  <c r="R151" i="15"/>
  <c r="R152" i="15"/>
  <c r="R153" i="15"/>
  <c r="R154" i="15"/>
  <c r="R155" i="15"/>
  <c r="R156" i="15"/>
  <c r="R157" i="15"/>
  <c r="R158" i="15"/>
  <c r="R159" i="15"/>
  <c r="R160" i="15"/>
  <c r="R161" i="15"/>
  <c r="R162" i="15"/>
  <c r="R163" i="15"/>
  <c r="R164" i="15"/>
  <c r="R165" i="15"/>
  <c r="R166" i="15"/>
  <c r="R167" i="15"/>
  <c r="R168" i="15"/>
  <c r="R169" i="15"/>
  <c r="R170" i="15"/>
  <c r="R171" i="15"/>
  <c r="R172" i="15"/>
  <c r="R173" i="15"/>
  <c r="R174" i="15"/>
  <c r="R175" i="15"/>
  <c r="R176" i="15"/>
  <c r="R177" i="15"/>
  <c r="R178" i="15"/>
  <c r="R179" i="15"/>
  <c r="R180" i="15"/>
  <c r="R181" i="15"/>
  <c r="R182" i="15"/>
  <c r="R183" i="15"/>
  <c r="R184" i="15"/>
  <c r="R185" i="15"/>
  <c r="R186" i="15"/>
  <c r="R187" i="15"/>
  <c r="R188" i="15"/>
  <c r="R189" i="15"/>
  <c r="R190" i="15"/>
  <c r="R191" i="15"/>
  <c r="R192" i="15"/>
  <c r="R193" i="15"/>
  <c r="R194" i="15"/>
  <c r="R195" i="15"/>
  <c r="R196" i="15"/>
  <c r="R197" i="15"/>
  <c r="R198" i="15"/>
  <c r="R199" i="15"/>
  <c r="R200" i="15"/>
  <c r="R201" i="15"/>
  <c r="R202" i="15"/>
  <c r="R203" i="15"/>
  <c r="R204" i="15"/>
  <c r="R205" i="15"/>
  <c r="R206" i="15"/>
  <c r="R207" i="15"/>
  <c r="R208" i="15"/>
  <c r="R209" i="15"/>
  <c r="R210" i="15"/>
  <c r="R211" i="15"/>
  <c r="R212" i="15"/>
  <c r="R213" i="15"/>
  <c r="R214" i="15"/>
  <c r="R215" i="15"/>
  <c r="R216" i="15"/>
  <c r="R217" i="15"/>
  <c r="R218" i="15"/>
  <c r="R219" i="15"/>
  <c r="R220" i="15"/>
  <c r="R221" i="15"/>
  <c r="R222" i="15"/>
  <c r="R223" i="15"/>
  <c r="R224" i="15"/>
  <c r="R225" i="15"/>
  <c r="R226" i="15"/>
  <c r="R227" i="15"/>
  <c r="R228" i="15"/>
  <c r="R229" i="15"/>
  <c r="R230" i="15"/>
  <c r="R231" i="15"/>
  <c r="R232" i="15"/>
  <c r="R233" i="15"/>
  <c r="R234" i="15"/>
  <c r="R235" i="15"/>
  <c r="R236" i="15"/>
  <c r="R237" i="15"/>
  <c r="R238" i="15"/>
  <c r="R239" i="15"/>
  <c r="R240" i="15"/>
  <c r="R241" i="15"/>
  <c r="R242" i="15"/>
  <c r="R243" i="15"/>
  <c r="R244" i="15"/>
  <c r="R245" i="15"/>
  <c r="R246" i="15"/>
  <c r="R247" i="15"/>
  <c r="R248" i="15"/>
  <c r="R249" i="15"/>
  <c r="R250" i="15"/>
  <c r="R251" i="15"/>
  <c r="R252" i="15"/>
  <c r="R253" i="15"/>
  <c r="R254" i="15"/>
  <c r="R255" i="15"/>
  <c r="R256" i="15"/>
  <c r="R257" i="15"/>
  <c r="R258" i="15"/>
  <c r="R259" i="15"/>
  <c r="R260" i="15"/>
  <c r="R261" i="15"/>
  <c r="R262" i="15"/>
  <c r="R263" i="15"/>
  <c r="R264" i="15"/>
  <c r="R13" i="19"/>
  <c r="R14"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45" i="19"/>
  <c r="R46" i="19"/>
  <c r="R47" i="19"/>
  <c r="R48" i="19"/>
  <c r="R49" i="19"/>
  <c r="R50" i="19"/>
  <c r="R51" i="19"/>
  <c r="R52" i="19"/>
  <c r="R53" i="19"/>
  <c r="R54" i="19"/>
  <c r="R55" i="19"/>
  <c r="R56" i="19"/>
  <c r="R57" i="19"/>
  <c r="R58" i="19"/>
  <c r="R59" i="19"/>
  <c r="R60" i="19"/>
  <c r="R61" i="19"/>
  <c r="R62" i="19"/>
  <c r="R63" i="19"/>
  <c r="R64" i="19"/>
  <c r="R65" i="19"/>
  <c r="R66" i="19"/>
  <c r="R67" i="19"/>
  <c r="R68" i="19"/>
  <c r="R69" i="19"/>
  <c r="R70" i="19"/>
  <c r="R71" i="19"/>
  <c r="R72" i="19"/>
  <c r="R73" i="19"/>
  <c r="R74" i="19"/>
  <c r="R75" i="19"/>
  <c r="R76" i="19"/>
  <c r="R77" i="19"/>
  <c r="R78" i="19"/>
  <c r="R79" i="19"/>
  <c r="R80" i="19"/>
  <c r="R81" i="19"/>
  <c r="R82" i="19"/>
  <c r="R83" i="19"/>
  <c r="R84" i="19"/>
  <c r="R85" i="19"/>
  <c r="R86" i="19"/>
  <c r="R87" i="19"/>
  <c r="R88" i="19"/>
  <c r="R89" i="19"/>
  <c r="R90" i="19"/>
  <c r="R91" i="19"/>
  <c r="R92" i="19"/>
  <c r="R93" i="19"/>
  <c r="R94" i="19"/>
  <c r="R95" i="19"/>
  <c r="R96" i="19"/>
  <c r="R97" i="19"/>
  <c r="R98" i="19"/>
  <c r="R99" i="19"/>
  <c r="R100" i="19"/>
  <c r="R101" i="19"/>
  <c r="R102" i="19"/>
  <c r="R103" i="19"/>
  <c r="R104" i="19"/>
  <c r="R105" i="19"/>
  <c r="R106" i="19"/>
  <c r="R107" i="19"/>
  <c r="R108" i="19"/>
  <c r="R109" i="19"/>
  <c r="R110" i="19"/>
  <c r="R111" i="19"/>
  <c r="R112" i="19"/>
  <c r="R113" i="19"/>
  <c r="R114" i="19"/>
  <c r="R115" i="19"/>
  <c r="R116" i="19"/>
  <c r="R117" i="19"/>
  <c r="R118" i="19"/>
  <c r="R119" i="19"/>
  <c r="R120" i="19"/>
  <c r="R121" i="19"/>
  <c r="R122" i="19"/>
  <c r="V30" i="4" l="1"/>
  <c r="V31" i="4"/>
  <c r="V32" i="4"/>
  <c r="V33" i="4"/>
  <c r="V34" i="4"/>
  <c r="V29" i="4"/>
  <c r="V4" i="4"/>
  <c r="V5" i="4"/>
  <c r="V6" i="4"/>
  <c r="V7" i="4"/>
  <c r="V8" i="4"/>
  <c r="V9" i="4"/>
  <c r="V10" i="4"/>
  <c r="V11" i="4"/>
  <c r="V12" i="4"/>
  <c r="V13" i="4"/>
  <c r="V14" i="4"/>
  <c r="V15" i="4"/>
  <c r="V16" i="4"/>
  <c r="V17" i="4"/>
  <c r="V18" i="4"/>
  <c r="V19" i="4"/>
  <c r="V20" i="4"/>
  <c r="V21" i="4"/>
  <c r="V22" i="4"/>
  <c r="V23" i="4"/>
  <c r="V24" i="4"/>
  <c r="V25" i="4"/>
  <c r="V26" i="4"/>
  <c r="V27" i="4"/>
  <c r="V28" i="4"/>
  <c r="V3" i="4"/>
  <c r="I4" i="15"/>
  <c r="I5" i="15"/>
  <c r="I6" i="15"/>
  <c r="I7" i="15"/>
  <c r="I8" i="15"/>
  <c r="I9" i="15"/>
  <c r="I10" i="15"/>
  <c r="I11" i="15"/>
  <c r="I12" i="15"/>
  <c r="I13" i="15"/>
  <c r="I14" i="15"/>
  <c r="I15" i="15"/>
  <c r="I16" i="15"/>
  <c r="I17" i="15"/>
  <c r="I18" i="15"/>
  <c r="I19" i="15"/>
  <c r="I20" i="15"/>
  <c r="I21" i="15"/>
  <c r="I22" i="15"/>
  <c r="I23" i="15"/>
  <c r="I24" i="15"/>
  <c r="I25" i="15"/>
  <c r="I26" i="15"/>
  <c r="I27" i="15"/>
  <c r="I28" i="15"/>
  <c r="I29" i="15"/>
  <c r="I30" i="15"/>
  <c r="I31" i="15"/>
  <c r="I32" i="15"/>
  <c r="I33" i="15"/>
  <c r="I34" i="15"/>
  <c r="I35" i="15"/>
  <c r="I36" i="15"/>
  <c r="I37" i="15"/>
  <c r="I38" i="15"/>
  <c r="I39" i="15"/>
  <c r="I40" i="15"/>
  <c r="I41" i="15"/>
  <c r="I42" i="15"/>
  <c r="I43" i="15"/>
  <c r="I44" i="15"/>
  <c r="I45" i="15"/>
  <c r="I46" i="15"/>
  <c r="I47" i="15"/>
  <c r="I48" i="15"/>
  <c r="I49" i="15"/>
  <c r="I50" i="15"/>
  <c r="I51" i="15"/>
  <c r="I52" i="15"/>
  <c r="I53" i="15"/>
  <c r="I54" i="15"/>
  <c r="I55" i="15"/>
  <c r="I56" i="15"/>
  <c r="I57" i="15"/>
  <c r="I58" i="15"/>
  <c r="I59" i="15"/>
  <c r="I60" i="15"/>
  <c r="I61" i="15"/>
  <c r="I62" i="15"/>
  <c r="I63" i="15"/>
  <c r="I64" i="15"/>
  <c r="I65" i="15"/>
  <c r="I66" i="15"/>
  <c r="I67" i="15"/>
  <c r="I68" i="15"/>
  <c r="I69" i="15"/>
  <c r="I70" i="15"/>
  <c r="I71" i="15"/>
  <c r="I72" i="15"/>
  <c r="I73" i="15"/>
  <c r="I74" i="15"/>
  <c r="I75" i="15"/>
  <c r="I76" i="15"/>
  <c r="I77" i="15"/>
  <c r="I78" i="15"/>
  <c r="I79" i="15"/>
  <c r="I80" i="15"/>
  <c r="I81" i="15"/>
  <c r="I82" i="15"/>
  <c r="I83" i="15"/>
  <c r="I84" i="15"/>
  <c r="I85" i="15"/>
  <c r="I86" i="15"/>
  <c r="I87" i="15"/>
  <c r="I88" i="15"/>
  <c r="I89" i="15"/>
  <c r="I90" i="15"/>
  <c r="I91" i="15"/>
  <c r="I92" i="15"/>
  <c r="I93" i="15"/>
  <c r="I94" i="15"/>
  <c r="I95" i="15"/>
  <c r="I96" i="15"/>
  <c r="I97" i="15"/>
  <c r="I98" i="15"/>
  <c r="I99" i="15"/>
  <c r="I100" i="15"/>
  <c r="I101" i="15"/>
  <c r="I102" i="15"/>
  <c r="I103" i="15"/>
  <c r="I104" i="15"/>
  <c r="I105" i="15"/>
  <c r="I106" i="15"/>
  <c r="I107" i="15"/>
  <c r="I108" i="15"/>
  <c r="I109" i="15"/>
  <c r="I110" i="15"/>
  <c r="I111" i="15"/>
  <c r="I112" i="15"/>
  <c r="I113" i="15"/>
  <c r="I114" i="15"/>
  <c r="I115" i="15"/>
  <c r="I116" i="15"/>
  <c r="I117" i="15"/>
  <c r="I118" i="15"/>
  <c r="I119" i="15"/>
  <c r="I120" i="15"/>
  <c r="I121" i="15"/>
  <c r="I122" i="15"/>
  <c r="I123" i="15"/>
  <c r="I124" i="15"/>
  <c r="I125" i="15"/>
  <c r="I126" i="15"/>
  <c r="I127" i="15"/>
  <c r="I128" i="15"/>
  <c r="I129" i="15"/>
  <c r="I130" i="15"/>
  <c r="I131" i="15"/>
  <c r="I132" i="15"/>
  <c r="I133" i="15"/>
  <c r="I134" i="15"/>
  <c r="I135" i="15"/>
  <c r="I136" i="15"/>
  <c r="I137" i="15"/>
  <c r="I138" i="15"/>
  <c r="I139" i="15"/>
  <c r="I140" i="15"/>
  <c r="I141" i="15"/>
  <c r="I142" i="15"/>
  <c r="I143" i="15"/>
  <c r="I144" i="15"/>
  <c r="I145" i="15"/>
  <c r="I146" i="15"/>
  <c r="I147" i="15"/>
  <c r="I148" i="15"/>
  <c r="I149" i="15"/>
  <c r="I150" i="15"/>
  <c r="I151" i="15"/>
  <c r="I152" i="15"/>
  <c r="I153" i="15"/>
  <c r="I154" i="15"/>
  <c r="I155" i="15"/>
  <c r="I156" i="15"/>
  <c r="I157" i="15"/>
  <c r="I158" i="15"/>
  <c r="I159" i="15"/>
  <c r="I160" i="15"/>
  <c r="I161" i="15"/>
  <c r="I162" i="15"/>
  <c r="I163" i="15"/>
  <c r="I164" i="15"/>
  <c r="I165" i="15"/>
  <c r="I166" i="15"/>
  <c r="I167" i="15"/>
  <c r="I168" i="15"/>
  <c r="I169" i="15"/>
  <c r="I170" i="15"/>
  <c r="I171" i="15"/>
  <c r="I172" i="15"/>
  <c r="I173" i="15"/>
  <c r="I174" i="15"/>
  <c r="I175" i="15"/>
  <c r="I176" i="15"/>
  <c r="I177" i="15"/>
  <c r="I178" i="15"/>
  <c r="I179" i="15"/>
  <c r="I180" i="15"/>
  <c r="I181" i="15"/>
  <c r="I182" i="15"/>
  <c r="I183" i="15"/>
  <c r="I184" i="15"/>
  <c r="I185" i="15"/>
  <c r="I186" i="15"/>
  <c r="I187" i="15"/>
  <c r="I188" i="15"/>
  <c r="I189" i="15"/>
  <c r="I190" i="15"/>
  <c r="I191" i="15"/>
  <c r="I192" i="15"/>
  <c r="I193" i="15"/>
  <c r="I194" i="15"/>
  <c r="I195" i="15"/>
  <c r="I196" i="15"/>
  <c r="I197" i="15"/>
  <c r="I198" i="15"/>
  <c r="I199" i="15"/>
  <c r="I200" i="15"/>
  <c r="I201" i="15"/>
  <c r="I202" i="15"/>
  <c r="I203" i="15"/>
  <c r="I204" i="15"/>
  <c r="I205" i="15"/>
  <c r="I206" i="15"/>
  <c r="I207" i="15"/>
  <c r="I208" i="15"/>
  <c r="I209" i="15"/>
  <c r="I210" i="15"/>
  <c r="I211" i="15"/>
  <c r="I212" i="15"/>
  <c r="I213" i="15"/>
  <c r="I214" i="15"/>
  <c r="I215" i="15"/>
  <c r="I216" i="15"/>
  <c r="I217" i="15"/>
  <c r="I218" i="15"/>
  <c r="I219" i="15"/>
  <c r="I220" i="15"/>
  <c r="I221" i="15"/>
  <c r="I222" i="15"/>
  <c r="I223" i="15"/>
  <c r="I224" i="15"/>
  <c r="I225" i="15"/>
  <c r="I226" i="15"/>
  <c r="I227" i="15"/>
  <c r="I228" i="15"/>
  <c r="I229" i="15"/>
  <c r="I230" i="15"/>
  <c r="I231" i="15"/>
  <c r="I232" i="15"/>
  <c r="I233" i="15"/>
  <c r="I234" i="15"/>
  <c r="I235" i="15"/>
  <c r="I236" i="15"/>
  <c r="I237" i="15"/>
  <c r="I238" i="15"/>
  <c r="I239" i="15"/>
  <c r="I240" i="15"/>
  <c r="I241" i="15"/>
  <c r="I242" i="15"/>
  <c r="I243" i="15"/>
  <c r="I244" i="15"/>
  <c r="I245" i="15"/>
  <c r="I246" i="15"/>
  <c r="I247" i="15"/>
  <c r="I248" i="15"/>
  <c r="I249" i="15"/>
  <c r="I250" i="15"/>
  <c r="I251" i="15"/>
  <c r="I252" i="15"/>
  <c r="I253" i="15"/>
  <c r="I254" i="15"/>
  <c r="I255" i="15"/>
  <c r="I256" i="15"/>
  <c r="I257" i="15"/>
  <c r="I258" i="15"/>
  <c r="I259" i="15"/>
  <c r="I260" i="15"/>
  <c r="I261" i="15"/>
  <c r="I262" i="15"/>
  <c r="I263" i="15"/>
  <c r="I264" i="15"/>
  <c r="I4" i="19"/>
  <c r="I5" i="19"/>
  <c r="I6" i="19"/>
  <c r="I7" i="19"/>
  <c r="I8" i="19"/>
  <c r="I9" i="19"/>
  <c r="I10" i="19"/>
  <c r="I11" i="19"/>
  <c r="I12" i="19"/>
  <c r="I13" i="19"/>
  <c r="I14" i="19"/>
  <c r="I15" i="19"/>
  <c r="I16" i="19"/>
  <c r="I17" i="19"/>
  <c r="I18" i="19"/>
  <c r="I19" i="19"/>
  <c r="I20" i="19"/>
  <c r="I21" i="19"/>
  <c r="I22" i="19"/>
  <c r="I23" i="19"/>
  <c r="I24" i="19"/>
  <c r="I25" i="19"/>
  <c r="I26" i="19"/>
  <c r="I27" i="19"/>
  <c r="I28" i="19"/>
  <c r="I29" i="19"/>
  <c r="I30" i="19"/>
  <c r="I31" i="19"/>
  <c r="I32" i="19"/>
  <c r="I33" i="19"/>
  <c r="I34" i="19"/>
  <c r="I35" i="19"/>
  <c r="I36" i="19"/>
  <c r="I37" i="19"/>
  <c r="I38" i="19"/>
  <c r="I39" i="19"/>
  <c r="I40" i="19"/>
  <c r="I41" i="19"/>
  <c r="I42" i="19"/>
  <c r="I43" i="19"/>
  <c r="I44" i="19"/>
  <c r="I45" i="19"/>
  <c r="I46" i="19"/>
  <c r="I47" i="19"/>
  <c r="I48" i="19"/>
  <c r="I49" i="19"/>
  <c r="I50" i="19"/>
  <c r="I51" i="19"/>
  <c r="I52" i="19"/>
  <c r="I53" i="19"/>
  <c r="I54" i="19"/>
  <c r="I55" i="19"/>
  <c r="I56" i="19"/>
  <c r="I57" i="19"/>
  <c r="I58" i="19"/>
  <c r="I59" i="19"/>
  <c r="I60" i="19"/>
  <c r="I61" i="19"/>
  <c r="I62" i="19"/>
  <c r="I63" i="19"/>
  <c r="I64" i="19"/>
  <c r="I65" i="19"/>
  <c r="I66" i="19"/>
  <c r="I67" i="19"/>
  <c r="I68" i="19"/>
  <c r="I69" i="19"/>
  <c r="I70" i="19"/>
  <c r="I71" i="19"/>
  <c r="I72" i="19"/>
  <c r="I73" i="19"/>
  <c r="I74" i="19"/>
  <c r="I75" i="19"/>
  <c r="I76" i="19"/>
  <c r="I77" i="19"/>
  <c r="I78" i="19"/>
  <c r="I79" i="19"/>
  <c r="I80" i="19"/>
  <c r="I81" i="19"/>
  <c r="I82" i="19"/>
  <c r="I83" i="19"/>
  <c r="I84" i="19"/>
  <c r="I85" i="19"/>
  <c r="I86" i="19"/>
  <c r="I87" i="19"/>
  <c r="I88" i="19"/>
  <c r="I89" i="19"/>
  <c r="I90" i="19"/>
  <c r="I91" i="19"/>
  <c r="I92" i="19"/>
  <c r="I93" i="19"/>
  <c r="I94" i="19"/>
  <c r="I95" i="19"/>
  <c r="I96" i="19"/>
  <c r="I97" i="19"/>
  <c r="I98" i="19"/>
  <c r="I99" i="19"/>
  <c r="I100" i="19"/>
  <c r="I101" i="19"/>
  <c r="I102" i="19"/>
  <c r="I103" i="19"/>
  <c r="I104" i="19"/>
  <c r="I105" i="19"/>
  <c r="I106" i="19"/>
  <c r="I107" i="19"/>
  <c r="I108" i="19"/>
  <c r="I109" i="19"/>
  <c r="I110" i="19"/>
  <c r="I111" i="19"/>
  <c r="I112" i="19"/>
  <c r="I113" i="19"/>
  <c r="I114" i="19"/>
  <c r="I115" i="19"/>
  <c r="I116" i="19"/>
  <c r="I117" i="19"/>
  <c r="I118" i="19"/>
  <c r="I119" i="19"/>
  <c r="I120" i="19"/>
  <c r="I121" i="19"/>
  <c r="I122" i="19"/>
  <c r="E9" i="34" l="1"/>
  <c r="D9" i="34"/>
  <c r="E10" i="34"/>
  <c r="C9" i="34"/>
  <c r="D10" i="34"/>
  <c r="C10" i="34"/>
  <c r="C6" i="34"/>
  <c r="C11" i="34"/>
  <c r="C22" i="34"/>
  <c r="T22" i="34" s="1"/>
  <c r="L8" i="15" l="1"/>
  <c r="L9" i="15"/>
  <c r="L10" i="15"/>
  <c r="L11" i="15"/>
  <c r="L12" i="15"/>
  <c r="L13" i="15"/>
  <c r="L15" i="15"/>
  <c r="L16" i="15"/>
  <c r="L17" i="15"/>
  <c r="L18" i="15"/>
  <c r="L19" i="15"/>
  <c r="L20" i="15"/>
  <c r="L21" i="15"/>
  <c r="L22" i="15"/>
  <c r="L23" i="15"/>
  <c r="L24" i="15"/>
  <c r="L25" i="15"/>
  <c r="L26" i="15"/>
  <c r="L27" i="15"/>
  <c r="L28" i="15"/>
  <c r="L29" i="15"/>
  <c r="L30" i="15"/>
  <c r="L31" i="15"/>
  <c r="L32" i="15"/>
  <c r="L33" i="15"/>
  <c r="L34" i="15"/>
  <c r="L35" i="15"/>
  <c r="L36" i="15"/>
  <c r="L37" i="15"/>
  <c r="L38" i="15"/>
  <c r="L39" i="15"/>
  <c r="L40" i="15"/>
  <c r="L41" i="15"/>
  <c r="L42" i="15"/>
  <c r="L43" i="15"/>
  <c r="L44" i="15"/>
  <c r="L45" i="15"/>
  <c r="L46" i="15"/>
  <c r="L47" i="15"/>
  <c r="L48" i="15"/>
  <c r="L49" i="15"/>
  <c r="L50" i="15"/>
  <c r="L51" i="15"/>
  <c r="L52" i="15"/>
  <c r="L53" i="15"/>
  <c r="L54" i="15"/>
  <c r="L55" i="15"/>
  <c r="L56" i="15"/>
  <c r="L57" i="15"/>
  <c r="L58" i="15"/>
  <c r="L59" i="15"/>
  <c r="L60" i="15"/>
  <c r="L61" i="15"/>
  <c r="L62" i="15"/>
  <c r="L63" i="15"/>
  <c r="L64" i="15"/>
  <c r="L65" i="15"/>
  <c r="L66" i="15"/>
  <c r="L67" i="15"/>
  <c r="L68" i="15"/>
  <c r="L69" i="15"/>
  <c r="L70" i="15"/>
  <c r="L71" i="15"/>
  <c r="L72" i="15"/>
  <c r="L73" i="15"/>
  <c r="L74" i="15"/>
  <c r="L75" i="15"/>
  <c r="L76" i="15"/>
  <c r="L77" i="15"/>
  <c r="L78" i="15"/>
  <c r="L79" i="15"/>
  <c r="L80" i="15"/>
  <c r="L81" i="15"/>
  <c r="L82" i="15"/>
  <c r="L83" i="15"/>
  <c r="L84" i="15"/>
  <c r="L85" i="15"/>
  <c r="L86" i="15"/>
  <c r="L87" i="15"/>
  <c r="L88" i="15"/>
  <c r="L89" i="15"/>
  <c r="L90" i="15"/>
  <c r="L91" i="15"/>
  <c r="L92" i="15"/>
  <c r="L93" i="15"/>
  <c r="L94" i="15"/>
  <c r="L95" i="15"/>
  <c r="L96" i="15"/>
  <c r="L97" i="15"/>
  <c r="L98" i="15"/>
  <c r="L99" i="15"/>
  <c r="L100" i="15"/>
  <c r="L101" i="15"/>
  <c r="L102" i="15"/>
  <c r="L103" i="15"/>
  <c r="L104" i="15"/>
  <c r="L105" i="15"/>
  <c r="L106" i="15"/>
  <c r="L107" i="15"/>
  <c r="L108" i="15"/>
  <c r="L109" i="15"/>
  <c r="L110" i="15"/>
  <c r="L111" i="15"/>
  <c r="L112" i="15"/>
  <c r="L113" i="15"/>
  <c r="L114" i="15"/>
  <c r="L115" i="15"/>
  <c r="L116" i="15"/>
  <c r="L117" i="15"/>
  <c r="L118" i="15"/>
  <c r="L119" i="15"/>
  <c r="L120" i="15"/>
  <c r="L121" i="15"/>
  <c r="L122" i="15"/>
  <c r="L123" i="15"/>
  <c r="L124" i="15"/>
  <c r="L125" i="15"/>
  <c r="L126" i="15"/>
  <c r="L127" i="15"/>
  <c r="L128" i="15"/>
  <c r="L129" i="15"/>
  <c r="L130" i="15"/>
  <c r="L131" i="15"/>
  <c r="L132" i="15"/>
  <c r="L133" i="15"/>
  <c r="L134" i="15"/>
  <c r="L135" i="15"/>
  <c r="L136" i="15"/>
  <c r="L137" i="15"/>
  <c r="L138" i="15"/>
  <c r="L139" i="15"/>
  <c r="L140" i="15"/>
  <c r="L141" i="15"/>
  <c r="L142" i="15"/>
  <c r="L143" i="15"/>
  <c r="L144" i="15"/>
  <c r="L145" i="15"/>
  <c r="L146" i="15"/>
  <c r="L147" i="15"/>
  <c r="L148" i="15"/>
  <c r="L149" i="15"/>
  <c r="L150" i="15"/>
  <c r="L151" i="15"/>
  <c r="L152" i="15"/>
  <c r="L153" i="15"/>
  <c r="L154" i="15"/>
  <c r="L155" i="15"/>
  <c r="L156" i="15"/>
  <c r="L157" i="15"/>
  <c r="L158" i="15"/>
  <c r="L159" i="15"/>
  <c r="L160" i="15"/>
  <c r="L161" i="15"/>
  <c r="L162" i="15"/>
  <c r="L163" i="15"/>
  <c r="L164" i="15"/>
  <c r="L165" i="15"/>
  <c r="L166" i="15"/>
  <c r="L167" i="15"/>
  <c r="L168" i="15"/>
  <c r="L169" i="15"/>
  <c r="L170" i="15"/>
  <c r="L171" i="15"/>
  <c r="L172" i="15"/>
  <c r="L173" i="15"/>
  <c r="L174" i="15"/>
  <c r="L175" i="15"/>
  <c r="L176" i="15"/>
  <c r="L177" i="15"/>
  <c r="L178" i="15"/>
  <c r="L179" i="15"/>
  <c r="L180" i="15"/>
  <c r="L181" i="15"/>
  <c r="L182" i="15"/>
  <c r="L183" i="15"/>
  <c r="L184" i="15"/>
  <c r="L185" i="15"/>
  <c r="L186" i="15"/>
  <c r="L187" i="15"/>
  <c r="L188" i="15"/>
  <c r="L189" i="15"/>
  <c r="L190" i="15"/>
  <c r="L191" i="15"/>
  <c r="L192" i="15"/>
  <c r="L193" i="15"/>
  <c r="L194" i="15"/>
  <c r="L195" i="15"/>
  <c r="L196" i="15"/>
  <c r="L197" i="15"/>
  <c r="L198" i="15"/>
  <c r="L199" i="15"/>
  <c r="L200" i="15"/>
  <c r="L201" i="15"/>
  <c r="L202" i="15"/>
  <c r="L203" i="15"/>
  <c r="L204" i="15"/>
  <c r="L205" i="15"/>
  <c r="L206" i="15"/>
  <c r="L207" i="15"/>
  <c r="L208" i="15"/>
  <c r="L209" i="15"/>
  <c r="L210" i="15"/>
  <c r="L211" i="15"/>
  <c r="L212" i="15"/>
  <c r="L213" i="15"/>
  <c r="L214" i="15"/>
  <c r="L215" i="15"/>
  <c r="L216" i="15"/>
  <c r="L217" i="15"/>
  <c r="L218" i="15"/>
  <c r="L219" i="15"/>
  <c r="L220" i="15"/>
  <c r="L221" i="15"/>
  <c r="L222" i="15"/>
  <c r="L223" i="15"/>
  <c r="L224" i="15"/>
  <c r="L225" i="15"/>
  <c r="L226" i="15"/>
  <c r="L227" i="15"/>
  <c r="L228" i="15"/>
  <c r="L229" i="15"/>
  <c r="L230" i="15"/>
  <c r="L231" i="15"/>
  <c r="L232" i="15"/>
  <c r="L233" i="15"/>
  <c r="L234" i="15"/>
  <c r="L235" i="15"/>
  <c r="L236" i="15"/>
  <c r="L237" i="15"/>
  <c r="L238" i="15"/>
  <c r="L239" i="15"/>
  <c r="L240" i="15"/>
  <c r="L241" i="15"/>
  <c r="L242" i="15"/>
  <c r="L243" i="15"/>
  <c r="L244" i="15"/>
  <c r="L245" i="15"/>
  <c r="L246" i="15"/>
  <c r="L247" i="15"/>
  <c r="L248" i="15"/>
  <c r="L249" i="15"/>
  <c r="L250" i="15"/>
  <c r="L251" i="15"/>
  <c r="L252" i="15"/>
  <c r="L253" i="15"/>
  <c r="L254" i="15"/>
  <c r="L255" i="15"/>
  <c r="L256" i="15"/>
  <c r="L257" i="15"/>
  <c r="L258" i="15"/>
  <c r="L259" i="15"/>
  <c r="L260" i="15"/>
  <c r="L261" i="15"/>
  <c r="L262" i="15"/>
  <c r="L263" i="15"/>
  <c r="L264" i="15"/>
  <c r="L12" i="19" l="1"/>
  <c r="L13" i="19"/>
  <c r="L14" i="19"/>
  <c r="L15" i="19"/>
  <c r="L16" i="19"/>
  <c r="L17" i="19"/>
  <c r="L18" i="19"/>
  <c r="L19" i="19"/>
  <c r="L20" i="19"/>
  <c r="L21" i="19"/>
  <c r="L22" i="19"/>
  <c r="L23" i="19"/>
  <c r="L24" i="19"/>
  <c r="L25" i="19"/>
  <c r="L26" i="19"/>
  <c r="L27" i="19"/>
  <c r="L28" i="19"/>
  <c r="L29" i="19"/>
  <c r="L30" i="19"/>
  <c r="L31" i="19"/>
  <c r="L32" i="19"/>
  <c r="L33" i="19"/>
  <c r="L34" i="19"/>
  <c r="L35" i="19"/>
  <c r="L36" i="19"/>
  <c r="L37" i="19"/>
  <c r="L38" i="19"/>
  <c r="L39" i="19"/>
  <c r="L40" i="19"/>
  <c r="L41" i="19"/>
  <c r="L42" i="19"/>
  <c r="L43" i="19"/>
  <c r="L44" i="19"/>
  <c r="L45" i="19"/>
  <c r="L46" i="19"/>
  <c r="L47" i="19"/>
  <c r="L48" i="19"/>
  <c r="L49" i="19"/>
  <c r="L50" i="19"/>
  <c r="L51" i="19"/>
  <c r="L52" i="19"/>
  <c r="L53" i="19"/>
  <c r="L54" i="19"/>
  <c r="L55" i="19"/>
  <c r="L56" i="19"/>
  <c r="L57" i="19"/>
  <c r="L58" i="19"/>
  <c r="L59" i="19"/>
  <c r="L60" i="19"/>
  <c r="L61" i="19"/>
  <c r="L62" i="19"/>
  <c r="L63" i="19"/>
  <c r="L64" i="19"/>
  <c r="L65" i="19"/>
  <c r="L66" i="19"/>
  <c r="L67" i="19"/>
  <c r="L68" i="19"/>
  <c r="L69" i="19"/>
  <c r="L70" i="19"/>
  <c r="L71" i="19"/>
  <c r="L72" i="19"/>
  <c r="L73" i="19"/>
  <c r="L74" i="19"/>
  <c r="L75" i="19"/>
  <c r="L76" i="19"/>
  <c r="L77" i="19"/>
  <c r="L78" i="19"/>
  <c r="L79" i="19"/>
  <c r="L80" i="19"/>
  <c r="L81" i="19"/>
  <c r="L82" i="19"/>
  <c r="L83" i="19"/>
  <c r="L84" i="19"/>
  <c r="L85" i="19"/>
  <c r="L86" i="19"/>
  <c r="L87" i="19"/>
  <c r="L88" i="19"/>
  <c r="L89" i="19"/>
  <c r="L90" i="19"/>
  <c r="L91" i="19"/>
  <c r="R12" i="19" l="1"/>
  <c r="L14" i="15"/>
  <c r="A277" i="4"/>
  <c r="A276" i="4"/>
  <c r="A275" i="4"/>
  <c r="A274" i="4"/>
  <c r="A273" i="4"/>
  <c r="A272" i="4"/>
  <c r="A271" i="4"/>
  <c r="A270" i="4"/>
  <c r="A269" i="4"/>
  <c r="A268" i="4"/>
  <c r="A267" i="4"/>
  <c r="A266" i="4"/>
  <c r="A265" i="4"/>
  <c r="A264" i="4"/>
  <c r="A263" i="4"/>
  <c r="A262" i="4"/>
  <c r="A261" i="4"/>
  <c r="L93" i="19" l="1"/>
  <c r="L98" i="19" l="1"/>
  <c r="L99" i="19"/>
  <c r="L100" i="19"/>
  <c r="L101" i="19"/>
  <c r="L102" i="19"/>
  <c r="L103" i="19"/>
  <c r="L104" i="19"/>
  <c r="L105" i="19"/>
  <c r="L106" i="19"/>
  <c r="L107" i="19"/>
  <c r="L108" i="19"/>
  <c r="D17" i="34" l="1"/>
  <c r="E14" i="34"/>
  <c r="E13" i="34"/>
  <c r="C12" i="34"/>
  <c r="C13" i="34"/>
  <c r="C14" i="34"/>
  <c r="L97" i="19"/>
  <c r="L96" i="19"/>
  <c r="L7" i="15" l="1"/>
  <c r="L6" i="15" l="1"/>
  <c r="L11" i="19"/>
  <c r="L9" i="19"/>
  <c r="L10" i="19"/>
  <c r="C35" i="34"/>
  <c r="T35" i="34" s="1"/>
  <c r="C34" i="34"/>
  <c r="T34" i="34" s="1"/>
  <c r="C30" i="34"/>
  <c r="T30" i="34" s="1"/>
  <c r="C26" i="34"/>
  <c r="T26" i="34" s="1"/>
  <c r="C25" i="34"/>
  <c r="T25" i="34" s="1"/>
  <c r="C31" i="34"/>
  <c r="T31" i="34" s="1"/>
  <c r="C33" i="34"/>
  <c r="T33" i="34" s="1"/>
  <c r="C29" i="34"/>
  <c r="T29" i="34" s="1"/>
  <c r="D29" i="34"/>
  <c r="C23" i="34"/>
  <c r="T23" i="34" s="1"/>
  <c r="C32" i="34"/>
  <c r="T32" i="34" s="1"/>
  <c r="C28" i="34"/>
  <c r="T28" i="34" s="1"/>
  <c r="C24" i="34"/>
  <c r="T24" i="34" s="1"/>
  <c r="C27" i="34"/>
  <c r="T27" i="34" s="1"/>
  <c r="V35" i="4"/>
  <c r="V36" i="4"/>
  <c r="V40" i="4"/>
  <c r="V42" i="4"/>
  <c r="V43" i="4"/>
  <c r="V44" i="4"/>
  <c r="V45" i="4"/>
  <c r="R9" i="19" l="1"/>
  <c r="R6" i="15"/>
  <c r="M6" i="15"/>
  <c r="O6" i="15" s="1"/>
  <c r="O12" i="19"/>
  <c r="R10" i="19"/>
  <c r="O10" i="19"/>
  <c r="R11" i="19"/>
  <c r="E8" i="34"/>
  <c r="C8" i="34"/>
  <c r="E18" i="34"/>
  <c r="E16" i="34"/>
  <c r="E15" i="34"/>
  <c r="E17" i="34"/>
  <c r="C18" i="34"/>
  <c r="C16" i="34"/>
  <c r="C17" i="34"/>
  <c r="C7" i="34"/>
  <c r="C15" i="34"/>
  <c r="E7" i="34"/>
  <c r="E22" i="34"/>
  <c r="E30" i="34"/>
  <c r="E34" i="34"/>
  <c r="D32" i="34"/>
  <c r="D31" i="34"/>
  <c r="D33" i="34"/>
  <c r="E23" i="34"/>
  <c r="E27" i="34"/>
  <c r="E31" i="34"/>
  <c r="E35" i="34"/>
  <c r="E33" i="34"/>
  <c r="D27" i="34"/>
  <c r="E24" i="34"/>
  <c r="E28" i="34"/>
  <c r="E32" i="34"/>
  <c r="D34" i="34"/>
  <c r="D28" i="34"/>
  <c r="D24" i="34"/>
  <c r="O9" i="19" l="1"/>
  <c r="O11" i="19"/>
  <c r="L8" i="19" l="1"/>
  <c r="L5" i="15"/>
  <c r="L7" i="19"/>
  <c r="N7" i="19" s="1"/>
  <c r="M8" i="19" l="1"/>
  <c r="O8" i="19" s="1"/>
  <c r="R8" i="19"/>
  <c r="R5" i="15"/>
  <c r="M5" i="15"/>
  <c r="R7" i="19"/>
  <c r="F34" i="34" l="1"/>
  <c r="F24" i="34"/>
  <c r="F31" i="34"/>
  <c r="F28" i="34"/>
  <c r="F33" i="34"/>
  <c r="F32" i="34"/>
  <c r="F27" i="34"/>
  <c r="L4" i="15"/>
  <c r="M4" i="15" s="1"/>
  <c r="L5" i="19" l="1"/>
  <c r="R5" i="19" s="1"/>
  <c r="U27" i="34"/>
  <c r="V27" i="34"/>
  <c r="W27" i="34"/>
  <c r="W31" i="34"/>
  <c r="U31" i="34"/>
  <c r="V31" i="34"/>
  <c r="W32" i="34"/>
  <c r="U32" i="34"/>
  <c r="V32" i="34"/>
  <c r="U24" i="34"/>
  <c r="V24" i="34"/>
  <c r="W24" i="34"/>
  <c r="W33" i="34"/>
  <c r="U33" i="34"/>
  <c r="V33" i="34"/>
  <c r="W34" i="34"/>
  <c r="U34" i="34"/>
  <c r="V34" i="34"/>
  <c r="U28" i="34"/>
  <c r="V28" i="34"/>
  <c r="W28" i="34"/>
  <c r="R4" i="15"/>
  <c r="O5" i="15" l="1"/>
  <c r="O4" i="15" l="1"/>
  <c r="H265" i="15" l="1"/>
  <c r="L6" i="19" l="1"/>
  <c r="R6" i="19" s="1"/>
  <c r="O1" i="19"/>
  <c r="O1" i="15"/>
  <c r="H123" i="19" l="1"/>
  <c r="L122" i="19" l="1"/>
  <c r="L121" i="19"/>
  <c r="L120" i="19"/>
  <c r="L119" i="19"/>
  <c r="L118" i="19"/>
  <c r="L117" i="19"/>
  <c r="L116" i="19"/>
  <c r="L115" i="19"/>
  <c r="L114" i="19"/>
  <c r="L113" i="19"/>
  <c r="L112" i="19"/>
  <c r="L111" i="19"/>
  <c r="L110" i="19"/>
  <c r="L109" i="19"/>
  <c r="L95" i="19"/>
  <c r="L94" i="19"/>
  <c r="L92" i="19"/>
  <c r="P1" i="19" l="1"/>
  <c r="P1" i="15" l="1"/>
  <c r="E12" i="34" l="1"/>
  <c r="L265" i="15"/>
  <c r="C17" i="11"/>
  <c r="C8" i="11"/>
  <c r="M6" i="19" l="1"/>
  <c r="M7" i="19"/>
  <c r="M5" i="19"/>
  <c r="M1" i="15"/>
  <c r="D13" i="34"/>
  <c r="E26" i="34"/>
  <c r="D26" i="34"/>
  <c r="R265" i="15"/>
  <c r="O6" i="19" l="1"/>
  <c r="O7" i="19"/>
  <c r="P7" i="19"/>
  <c r="F26" i="34"/>
  <c r="U26" i="34" l="1"/>
  <c r="V26" i="34"/>
  <c r="W26" i="34"/>
  <c r="S7" i="19"/>
  <c r="D12" i="34" s="1"/>
  <c r="F12" i="34" s="1"/>
  <c r="D15" i="34"/>
  <c r="Q265" i="15"/>
  <c r="M265" i="15"/>
  <c r="D18" i="34" l="1"/>
  <c r="E11" i="34"/>
  <c r="S27" i="34" l="1"/>
  <c r="S33" i="34"/>
  <c r="S24" i="34"/>
  <c r="S32" i="34"/>
  <c r="S28" i="34"/>
  <c r="S31" i="34"/>
  <c r="S34" i="34"/>
  <c r="S26" i="34"/>
  <c r="O5" i="19" l="1"/>
  <c r="I124" i="19" l="1"/>
  <c r="S124" i="19" l="1"/>
  <c r="D16" i="34" l="1"/>
  <c r="D8" i="34"/>
  <c r="D11" i="34"/>
  <c r="D7" i="34"/>
  <c r="E6" i="34"/>
  <c r="F8" i="34" l="1"/>
  <c r="F11" i="34"/>
  <c r="F16" i="34"/>
  <c r="F18" i="34"/>
  <c r="F17" i="34"/>
  <c r="F15" i="34"/>
  <c r="O265" i="15"/>
  <c r="F7" i="34"/>
  <c r="F9" i="34" l="1"/>
  <c r="D35" i="34" l="1"/>
  <c r="F35" i="34" s="1"/>
  <c r="D23" i="34"/>
  <c r="F23" i="34" s="1"/>
  <c r="C28" i="11"/>
  <c r="U23" i="34" l="1"/>
  <c r="V23" i="34"/>
  <c r="W23" i="34"/>
  <c r="W35" i="34"/>
  <c r="U35" i="34"/>
  <c r="V35" i="34"/>
  <c r="S23" i="34"/>
  <c r="D22" i="34"/>
  <c r="F22" i="34" s="1"/>
  <c r="S35" i="34"/>
  <c r="D30" i="34"/>
  <c r="F30" i="34" s="1"/>
  <c r="E25" i="34"/>
  <c r="D25" i="34"/>
  <c r="V22" i="34" l="1"/>
  <c r="X22" i="34"/>
  <c r="U22" i="34"/>
  <c r="W22" i="34"/>
  <c r="W30" i="34"/>
  <c r="U30" i="34"/>
  <c r="V30" i="34"/>
  <c r="S22" i="34"/>
  <c r="S30" i="34"/>
  <c r="F25" i="34"/>
  <c r="L4" i="19" l="1"/>
  <c r="L123" i="19"/>
  <c r="R4" i="19"/>
  <c r="R123" i="19" s="1"/>
  <c r="M4" i="19"/>
  <c r="M123" i="19" s="1"/>
  <c r="U25" i="34"/>
  <c r="V25" i="34"/>
  <c r="W25" i="34"/>
  <c r="S25" i="34"/>
  <c r="Q4" i="19" l="1"/>
  <c r="Q123" i="19" s="1"/>
  <c r="O4" i="19"/>
  <c r="O123" i="19" s="1"/>
  <c r="F14" i="34"/>
  <c r="F13" i="34"/>
  <c r="D6" i="34" l="1"/>
  <c r="F6" i="34" s="1"/>
  <c r="K234" i="15"/>
  <c r="K68" i="19"/>
  <c r="K87" i="15"/>
  <c r="K233" i="15"/>
  <c r="J192" i="15"/>
  <c r="K81" i="15"/>
  <c r="K151" i="15"/>
  <c r="J76" i="19"/>
  <c r="J20" i="15"/>
  <c r="J57" i="19"/>
  <c r="J57" i="15"/>
  <c r="J257" i="15"/>
  <c r="J247" i="15"/>
  <c r="J226" i="15"/>
  <c r="J221" i="15"/>
  <c r="K64" i="19"/>
  <c r="J127" i="15"/>
  <c r="K119" i="15"/>
  <c r="K127" i="15"/>
  <c r="J146" i="15"/>
  <c r="K146" i="15"/>
  <c r="K103" i="15"/>
  <c r="K182" i="15"/>
  <c r="J189" i="15"/>
  <c r="J152" i="15"/>
  <c r="K250" i="15"/>
  <c r="K222" i="15"/>
  <c r="K32" i="19"/>
  <c r="K158" i="15"/>
  <c r="K116" i="19"/>
  <c r="K113" i="15"/>
  <c r="K120" i="19"/>
  <c r="K55" i="19"/>
  <c r="J52" i="15"/>
  <c r="K26" i="15"/>
  <c r="K33" i="19"/>
  <c r="J107" i="15"/>
  <c r="J19" i="19"/>
  <c r="J112" i="19"/>
  <c r="K42" i="19"/>
  <c r="J262" i="15"/>
  <c r="K34" i="19"/>
  <c r="K214" i="15"/>
  <c r="J21" i="19"/>
  <c r="J123" i="15"/>
  <c r="J58" i="19"/>
  <c r="K21" i="19"/>
  <c r="J165" i="15"/>
  <c r="K149" i="15"/>
  <c r="K257" i="15"/>
  <c r="J120" i="19"/>
  <c r="K71" i="15"/>
  <c r="J81" i="19"/>
  <c r="K143" i="15"/>
  <c r="J69" i="15"/>
  <c r="J129" i="15"/>
  <c r="K80" i="19"/>
  <c r="J45" i="15"/>
  <c r="J71" i="19"/>
  <c r="K60" i="19"/>
  <c r="J97" i="19"/>
  <c r="K171" i="15"/>
  <c r="K35" i="15"/>
  <c r="J49" i="15"/>
  <c r="J239" i="15"/>
  <c r="J115" i="15"/>
  <c r="J63" i="15"/>
  <c r="J111" i="19"/>
  <c r="K112" i="19"/>
  <c r="J114" i="19"/>
  <c r="J84" i="15"/>
  <c r="K24" i="19"/>
  <c r="K30" i="19"/>
  <c r="J76" i="15"/>
  <c r="K63" i="15"/>
  <c r="J132" i="15"/>
  <c r="K96" i="15"/>
  <c r="K169" i="15"/>
  <c r="J216" i="15"/>
  <c r="J191" i="15"/>
  <c r="K20" i="19"/>
  <c r="J16" i="19"/>
  <c r="J206" i="15"/>
  <c r="J119" i="19"/>
  <c r="K239" i="15"/>
  <c r="K61" i="19"/>
  <c r="K210" i="15"/>
  <c r="K102" i="19"/>
  <c r="J22" i="19"/>
  <c r="K41" i="15"/>
  <c r="J106" i="19"/>
  <c r="J73" i="19"/>
  <c r="K8" i="15"/>
  <c r="J83" i="15"/>
  <c r="K31" i="19"/>
  <c r="K95" i="19"/>
  <c r="J171" i="15"/>
  <c r="K62" i="19"/>
  <c r="J246" i="15"/>
  <c r="K43" i="15"/>
  <c r="K104" i="15"/>
  <c r="K114" i="19"/>
  <c r="J62" i="19"/>
  <c r="K11" i="15"/>
  <c r="J72" i="15"/>
  <c r="K85" i="15"/>
  <c r="K252" i="15"/>
  <c r="K100" i="19"/>
  <c r="J6" i="15"/>
  <c r="K174" i="15"/>
  <c r="J6" i="19"/>
  <c r="J59" i="19"/>
  <c r="K125" i="15"/>
  <c r="J116" i="15"/>
  <c r="K155" i="15"/>
  <c r="J87" i="19"/>
  <c r="J92" i="15"/>
  <c r="K14" i="19"/>
  <c r="K181" i="15"/>
  <c r="K117" i="15"/>
  <c r="J47" i="19"/>
  <c r="J182" i="15"/>
  <c r="J56" i="19"/>
  <c r="K37" i="15"/>
  <c r="J155" i="15"/>
  <c r="J31" i="19"/>
  <c r="J38" i="19"/>
  <c r="K53" i="19"/>
  <c r="K12" i="19"/>
  <c r="J14" i="15"/>
  <c r="J131" i="15"/>
  <c r="J77" i="15"/>
  <c r="J162" i="15"/>
  <c r="K142" i="15"/>
  <c r="K77" i="19"/>
  <c r="K162" i="15"/>
  <c r="J35" i="15"/>
  <c r="K170" i="15"/>
  <c r="K173" i="15"/>
  <c r="K94" i="15"/>
  <c r="K59" i="15"/>
  <c r="K11" i="19"/>
  <c r="K157" i="15"/>
  <c r="K48" i="19"/>
  <c r="K56" i="19"/>
  <c r="K90" i="15"/>
  <c r="K204" i="15"/>
  <c r="K121" i="19"/>
  <c r="J66" i="15"/>
  <c r="J241" i="15"/>
  <c r="K256" i="15"/>
  <c r="J38" i="15"/>
  <c r="K25" i="15"/>
  <c r="J79" i="19"/>
  <c r="J72" i="19"/>
  <c r="J17" i="15"/>
  <c r="J134" i="15"/>
  <c r="J194" i="15"/>
  <c r="J106" i="15"/>
  <c r="J23" i="15"/>
  <c r="K89" i="19"/>
  <c r="K227" i="15"/>
  <c r="K216" i="15"/>
  <c r="J48" i="19"/>
  <c r="K111" i="19"/>
  <c r="K15" i="19"/>
  <c r="K91" i="15"/>
  <c r="K27" i="19"/>
  <c r="J210" i="15"/>
  <c r="J141" i="15"/>
  <c r="K226" i="15"/>
  <c r="K115" i="15"/>
  <c r="K19" i="19"/>
  <c r="K241" i="15"/>
  <c r="K164" i="15"/>
  <c r="J10" i="15"/>
  <c r="K113" i="19"/>
  <c r="K126" i="15"/>
  <c r="K244" i="15"/>
  <c r="J74" i="19"/>
  <c r="J94" i="19"/>
  <c r="K60" i="15"/>
  <c r="J36" i="19"/>
  <c r="J160" i="15"/>
  <c r="J13" i="19"/>
  <c r="K57" i="15"/>
  <c r="K58" i="19"/>
  <c r="K66" i="19"/>
  <c r="J17" i="19"/>
  <c r="J92" i="19"/>
  <c r="J251" i="15"/>
  <c r="K61" i="15"/>
  <c r="K38" i="19"/>
  <c r="J260" i="15"/>
  <c r="J100" i="15"/>
  <c r="J117" i="19"/>
  <c r="J60" i="19"/>
  <c r="J167" i="15"/>
  <c r="J145" i="15"/>
  <c r="J116" i="19"/>
  <c r="J219" i="15"/>
  <c r="J18" i="15"/>
  <c r="K194" i="15"/>
  <c r="J211" i="15"/>
  <c r="J81" i="15"/>
  <c r="J21" i="15"/>
  <c r="J168" i="15"/>
  <c r="J154" i="15"/>
  <c r="J48" i="15"/>
  <c r="K110" i="15"/>
  <c r="K17" i="19"/>
  <c r="K97" i="15"/>
  <c r="J170" i="15"/>
  <c r="K193" i="15"/>
  <c r="K112" i="15"/>
  <c r="K86" i="19"/>
  <c r="J102" i="19"/>
  <c r="K6" i="19"/>
  <c r="K217" i="15"/>
  <c r="K53" i="15"/>
  <c r="K242" i="15"/>
  <c r="J119" i="15"/>
  <c r="J62" i="15"/>
  <c r="J161" i="15"/>
  <c r="J52" i="19"/>
  <c r="J26" i="15"/>
  <c r="K106" i="15"/>
  <c r="J8" i="15"/>
  <c r="J190" i="15"/>
  <c r="J196" i="15"/>
  <c r="K90" i="19"/>
  <c r="K80" i="15"/>
  <c r="K220" i="15"/>
  <c r="K39" i="15"/>
  <c r="K17" i="15"/>
  <c r="J49" i="19"/>
  <c r="J114" i="15"/>
  <c r="J204" i="15"/>
  <c r="K25" i="19"/>
  <c r="J156" i="15"/>
  <c r="K133" i="15"/>
  <c r="K98" i="19"/>
  <c r="J28" i="19"/>
  <c r="K84" i="15"/>
  <c r="K94" i="19"/>
  <c r="J135" i="15"/>
  <c r="J144" i="15"/>
  <c r="K88" i="19"/>
  <c r="K188" i="15"/>
  <c r="K223" i="15"/>
  <c r="J130" i="15"/>
  <c r="K131" i="15"/>
  <c r="J102" i="15"/>
  <c r="K48" i="15"/>
  <c r="J142" i="15"/>
  <c r="J128" i="15"/>
  <c r="J39" i="15"/>
  <c r="J213" i="15"/>
  <c r="K119" i="19"/>
  <c r="J203" i="15"/>
  <c r="K195" i="15"/>
  <c r="K254" i="15"/>
  <c r="K236" i="15"/>
  <c r="K141" i="15"/>
  <c r="J30" i="19"/>
  <c r="K47" i="19"/>
  <c r="J110" i="19"/>
  <c r="J13" i="15"/>
  <c r="J105" i="19"/>
  <c r="K54" i="15"/>
  <c r="J64" i="15"/>
  <c r="K6" i="15"/>
  <c r="J64" i="19"/>
  <c r="J202" i="15"/>
  <c r="J35" i="19"/>
  <c r="J217" i="15"/>
  <c r="K231" i="15"/>
  <c r="J113" i="15"/>
  <c r="K78" i="19"/>
  <c r="K77" i="15"/>
  <c r="J178" i="15"/>
  <c r="J122" i="15"/>
  <c r="K161" i="15"/>
  <c r="K82" i="15"/>
  <c r="J54" i="19"/>
  <c r="K8" i="19"/>
  <c r="K56" i="15"/>
  <c r="J113" i="19"/>
  <c r="J258" i="15"/>
  <c r="K88" i="15"/>
  <c r="K79" i="15"/>
  <c r="K98" i="15"/>
  <c r="K255" i="15"/>
  <c r="K251" i="15"/>
  <c r="J149" i="15"/>
  <c r="K215" i="15"/>
  <c r="J151" i="15"/>
  <c r="K93" i="19"/>
  <c r="J42" i="15"/>
  <c r="K213" i="15"/>
  <c r="J34" i="15"/>
  <c r="K38" i="15"/>
  <c r="J136" i="15"/>
  <c r="J243" i="15"/>
  <c r="K40" i="15"/>
  <c r="K51" i="15"/>
  <c r="K71" i="19"/>
  <c r="K123" i="15"/>
  <c r="J73" i="15"/>
  <c r="J10" i="19"/>
  <c r="J166" i="15"/>
  <c r="K31" i="15"/>
  <c r="K198" i="15"/>
  <c r="J94" i="15"/>
  <c r="J108" i="19"/>
  <c r="J75" i="15"/>
  <c r="K187" i="15"/>
  <c r="K243" i="15"/>
  <c r="K168" i="15"/>
  <c r="J110" i="15"/>
  <c r="K139" i="15"/>
  <c r="K37" i="19"/>
  <c r="J55" i="15"/>
  <c r="K228" i="15"/>
  <c r="K179" i="15"/>
  <c r="K101" i="15"/>
  <c r="J105" i="15"/>
  <c r="J42" i="19"/>
  <c r="K232" i="15"/>
  <c r="K7" i="15"/>
  <c r="K107" i="19"/>
  <c r="J109" i="15"/>
  <c r="K129" i="15"/>
  <c r="J169" i="15"/>
  <c r="K10" i="15"/>
  <c r="K36" i="15"/>
  <c r="J44" i="15"/>
  <c r="J117" i="15"/>
  <c r="K247" i="15"/>
  <c r="K86" i="15"/>
  <c r="K249" i="15"/>
  <c r="K189" i="15"/>
  <c r="J259" i="15"/>
  <c r="J101" i="15"/>
  <c r="K197" i="15"/>
  <c r="K101" i="19"/>
  <c r="J74" i="15"/>
  <c r="K186" i="15"/>
  <c r="J71" i="15"/>
  <c r="J78" i="15"/>
  <c r="J90" i="19"/>
  <c r="J30" i="15"/>
  <c r="J187" i="15"/>
  <c r="J12" i="15"/>
  <c r="J75" i="19"/>
  <c r="J103" i="15"/>
  <c r="K261" i="15"/>
  <c r="J252" i="15"/>
  <c r="J148" i="15"/>
  <c r="J88" i="15"/>
  <c r="K229" i="15"/>
  <c r="J51" i="15"/>
  <c r="K73" i="19"/>
  <c r="K74" i="19"/>
  <c r="K165" i="15"/>
  <c r="J54" i="15"/>
  <c r="J37" i="15"/>
  <c r="K26" i="19"/>
  <c r="K246" i="15"/>
  <c r="K65" i="19"/>
  <c r="K209" i="15"/>
  <c r="K203" i="15"/>
  <c r="J50" i="15"/>
  <c r="K24" i="15"/>
  <c r="J80" i="19"/>
  <c r="J56" i="15"/>
  <c r="K159" i="15"/>
  <c r="K118" i="15"/>
  <c r="J103" i="19"/>
  <c r="K34" i="15"/>
  <c r="J205" i="15"/>
  <c r="J215" i="15"/>
  <c r="K95" i="15"/>
  <c r="K75" i="19"/>
  <c r="J34" i="19"/>
  <c r="K22" i="15"/>
  <c r="K218" i="15"/>
  <c r="J228" i="15"/>
  <c r="J107" i="19"/>
  <c r="J46" i="15"/>
  <c r="K152" i="15"/>
  <c r="J85" i="15"/>
  <c r="K62" i="15"/>
  <c r="J89" i="19"/>
  <c r="J198" i="15"/>
  <c r="K260" i="15"/>
  <c r="K23" i="15"/>
  <c r="J29" i="15"/>
  <c r="K72" i="19"/>
  <c r="K65" i="15"/>
  <c r="K202" i="15"/>
  <c r="J82" i="19"/>
  <c r="J236" i="15"/>
  <c r="K75" i="15"/>
  <c r="K92" i="19"/>
  <c r="J218" i="15"/>
  <c r="J99" i="15"/>
  <c r="K240" i="15"/>
  <c r="J86" i="15"/>
  <c r="K57" i="19"/>
  <c r="K205" i="15"/>
  <c r="K73" i="15"/>
  <c r="K69" i="15"/>
  <c r="K206" i="15"/>
  <c r="J16" i="15"/>
  <c r="K128" i="15"/>
  <c r="J77" i="19"/>
  <c r="J53" i="15"/>
  <c r="J5" i="15"/>
  <c r="J68" i="15"/>
  <c r="K76" i="15"/>
  <c r="J58" i="15"/>
  <c r="J137" i="15"/>
  <c r="J78" i="19"/>
  <c r="K72" i="15"/>
  <c r="J153" i="15"/>
  <c r="J234" i="15"/>
  <c r="J138" i="15"/>
  <c r="J4" i="15"/>
  <c r="K199" i="15"/>
  <c r="K43" i="19"/>
  <c r="J147" i="15"/>
  <c r="J183" i="15"/>
  <c r="J115" i="19"/>
  <c r="K4" i="19"/>
  <c r="J237" i="15"/>
  <c r="J122" i="19"/>
  <c r="K221" i="15"/>
  <c r="K154" i="15"/>
  <c r="J96" i="19"/>
  <c r="J45" i="19"/>
  <c r="J70" i="15"/>
  <c r="K122" i="19"/>
  <c r="K263" i="15"/>
  <c r="K84" i="19"/>
  <c r="K16" i="15"/>
  <c r="J70" i="19"/>
  <c r="K49" i="15"/>
  <c r="J173" i="15"/>
  <c r="J163" i="15"/>
  <c r="J263" i="15"/>
  <c r="J31" i="15"/>
  <c r="J36" i="15"/>
  <c r="K134" i="15"/>
  <c r="K87" i="19"/>
  <c r="J172" i="15"/>
  <c r="J15" i="15"/>
  <c r="K13" i="15"/>
  <c r="J23" i="19"/>
  <c r="J91" i="19"/>
  <c r="J101" i="19"/>
  <c r="J53" i="19"/>
  <c r="K9" i="19"/>
  <c r="J118" i="15"/>
  <c r="K83" i="19"/>
  <c r="K108" i="15"/>
  <c r="J27" i="19"/>
  <c r="K21" i="15"/>
  <c r="K50" i="19"/>
  <c r="J222" i="15"/>
  <c r="K50" i="15"/>
  <c r="K52" i="15"/>
  <c r="J80" i="15"/>
  <c r="K83" i="15"/>
  <c r="J179" i="15"/>
  <c r="J11" i="19"/>
  <c r="K51" i="19"/>
  <c r="K262" i="15"/>
  <c r="J33" i="15"/>
  <c r="J232" i="15"/>
  <c r="J229" i="15"/>
  <c r="J39" i="19"/>
  <c r="J61" i="15"/>
  <c r="K106" i="19"/>
  <c r="K117" i="19"/>
  <c r="J120" i="15"/>
  <c r="J98" i="15"/>
  <c r="J225" i="15"/>
  <c r="J209" i="15"/>
  <c r="K132" i="15"/>
  <c r="J227" i="15"/>
  <c r="J193" i="15"/>
  <c r="J133" i="15"/>
  <c r="K148" i="15"/>
  <c r="K237" i="15"/>
  <c r="K46" i="19"/>
  <c r="J201" i="15"/>
  <c r="K58" i="15"/>
  <c r="K207" i="15"/>
  <c r="K105" i="19"/>
  <c r="J11" i="15"/>
  <c r="K160" i="15"/>
  <c r="J104" i="15"/>
  <c r="K104" i="19"/>
  <c r="K81" i="19"/>
  <c r="K258" i="15"/>
  <c r="K29" i="15"/>
  <c r="K177" i="15"/>
  <c r="J164" i="15"/>
  <c r="K99" i="19"/>
  <c r="J140" i="15"/>
  <c r="J93" i="15"/>
  <c r="J177" i="15"/>
  <c r="J67" i="19"/>
  <c r="J27" i="15"/>
  <c r="K120" i="15"/>
  <c r="J174" i="15"/>
  <c r="J197" i="15"/>
  <c r="K97" i="19"/>
  <c r="J68" i="19"/>
  <c r="J188" i="15"/>
  <c r="J90" i="15"/>
  <c r="J43" i="15"/>
  <c r="J245" i="15"/>
  <c r="J19" i="15"/>
  <c r="J175" i="15"/>
  <c r="K183" i="15"/>
  <c r="J108" i="15"/>
  <c r="J40" i="15"/>
  <c r="K91" i="19"/>
  <c r="J25" i="19"/>
  <c r="J65" i="15"/>
  <c r="K178" i="15"/>
  <c r="K44" i="19"/>
  <c r="K15" i="15"/>
  <c r="K118" i="19"/>
  <c r="K55" i="15"/>
  <c r="J104" i="19"/>
  <c r="J9" i="15"/>
  <c r="J124" i="15"/>
  <c r="K28" i="19"/>
  <c r="K13" i="19"/>
  <c r="K211" i="15"/>
  <c r="J248" i="15"/>
  <c r="K46" i="15"/>
  <c r="J25" i="15"/>
  <c r="K180" i="15"/>
  <c r="K259" i="15"/>
  <c r="J118" i="19"/>
  <c r="K47" i="15"/>
  <c r="K19" i="15"/>
  <c r="K107" i="15"/>
  <c r="J41" i="15"/>
  <c r="K230" i="15"/>
  <c r="J88" i="19"/>
  <c r="K36" i="19"/>
  <c r="J184" i="15"/>
  <c r="J20" i="19"/>
  <c r="J212" i="15"/>
  <c r="J233" i="15"/>
  <c r="K70" i="15"/>
  <c r="K144" i="15"/>
  <c r="J28" i="15"/>
  <c r="J249" i="15"/>
  <c r="K109" i="19"/>
  <c r="J121" i="15"/>
  <c r="K66" i="15"/>
  <c r="J207" i="15"/>
  <c r="K45" i="19"/>
  <c r="J9" i="19"/>
  <c r="K184" i="15"/>
  <c r="J91" i="15"/>
  <c r="K16" i="19"/>
  <c r="J83" i="19"/>
  <c r="K208" i="15"/>
  <c r="K115" i="19"/>
  <c r="J67" i="15"/>
  <c r="K201" i="15"/>
  <c r="K32" i="15"/>
  <c r="K20" i="15"/>
  <c r="K59" i="19"/>
  <c r="K85" i="19"/>
  <c r="J46" i="19"/>
  <c r="J26" i="19"/>
  <c r="J69" i="19"/>
  <c r="J89" i="15"/>
  <c r="K253" i="15"/>
  <c r="K23" i="19"/>
  <c r="J230" i="15"/>
  <c r="K52" i="19"/>
  <c r="K92" i="15"/>
  <c r="K40" i="19"/>
  <c r="J185" i="15"/>
  <c r="K110" i="19"/>
  <c r="J242" i="15"/>
  <c r="K100" i="15"/>
  <c r="K5" i="19"/>
  <c r="J93" i="19"/>
  <c r="J220" i="15"/>
  <c r="J100" i="19"/>
  <c r="J264" i="15"/>
  <c r="J223" i="15"/>
  <c r="J224" i="15"/>
  <c r="K30" i="15"/>
  <c r="K238" i="15"/>
  <c r="J244" i="15"/>
  <c r="K10" i="19"/>
  <c r="J44" i="19"/>
  <c r="K41" i="19"/>
  <c r="J95" i="19"/>
  <c r="K74" i="15"/>
  <c r="J121" i="19"/>
  <c r="J43" i="19"/>
  <c r="J65" i="19"/>
  <c r="J85" i="19"/>
  <c r="K45" i="15"/>
  <c r="K114" i="15"/>
  <c r="J231" i="15"/>
  <c r="J33" i="19"/>
  <c r="J109" i="19"/>
  <c r="J59" i="15"/>
  <c r="J15" i="19"/>
  <c r="K82" i="19"/>
  <c r="J29" i="19"/>
  <c r="K22" i="19"/>
  <c r="J158" i="15"/>
  <c r="K54" i="19"/>
  <c r="J150" i="15"/>
  <c r="J22" i="15"/>
  <c r="J176" i="15"/>
  <c r="K28" i="15"/>
  <c r="J79" i="15"/>
  <c r="J95" i="15"/>
  <c r="K33" i="15"/>
  <c r="K105" i="15"/>
  <c r="J186" i="15"/>
  <c r="K35" i="19"/>
  <c r="K63" i="19"/>
  <c r="K121" i="15"/>
  <c r="K76" i="19"/>
  <c r="J32" i="15"/>
  <c r="J126" i="15"/>
  <c r="K4" i="15"/>
  <c r="K175" i="15"/>
  <c r="K219" i="15"/>
  <c r="J157" i="15"/>
  <c r="K42" i="15"/>
  <c r="J98" i="19"/>
  <c r="J87" i="15"/>
  <c r="K5" i="15"/>
  <c r="K167" i="15"/>
  <c r="J180" i="15"/>
  <c r="J125" i="15"/>
  <c r="J24" i="19"/>
  <c r="K14" i="15"/>
  <c r="J97" i="15"/>
  <c r="K190" i="15"/>
  <c r="K49" i="19"/>
  <c r="K116" i="15"/>
  <c r="K196" i="15"/>
  <c r="K153" i="15"/>
  <c r="K12" i="15"/>
  <c r="K136" i="15"/>
  <c r="K172" i="15"/>
  <c r="J96" i="15"/>
  <c r="J60" i="15"/>
  <c r="K109" i="15"/>
  <c r="J61" i="19"/>
  <c r="J63" i="19"/>
  <c r="K185" i="15"/>
  <c r="K130" i="15"/>
  <c r="J181" i="15"/>
  <c r="K137" i="15"/>
  <c r="J84" i="19"/>
  <c r="J261" i="15"/>
  <c r="K176" i="15"/>
  <c r="J139" i="15"/>
  <c r="K224" i="15"/>
  <c r="J55" i="19"/>
  <c r="J99" i="19"/>
  <c r="J40" i="19"/>
  <c r="J32" i="19"/>
  <c r="K67" i="15"/>
  <c r="K67" i="19"/>
  <c r="J200" i="15"/>
  <c r="J240" i="15"/>
  <c r="K122" i="15"/>
  <c r="K138" i="15"/>
  <c r="J255" i="15"/>
  <c r="K18" i="15"/>
  <c r="K64" i="15"/>
  <c r="K108" i="19"/>
  <c r="J214" i="15"/>
  <c r="J37" i="19"/>
  <c r="K78" i="15"/>
  <c r="J51" i="19"/>
  <c r="K111" i="15"/>
  <c r="K150" i="15"/>
  <c r="K93" i="15"/>
  <c r="J254" i="15"/>
  <c r="K147" i="15"/>
  <c r="J24" i="15"/>
  <c r="K70" i="19"/>
  <c r="K18" i="19"/>
  <c r="K245" i="15"/>
  <c r="J250" i="15"/>
  <c r="K44" i="15"/>
  <c r="J112" i="15"/>
  <c r="J82" i="15"/>
  <c r="J4" i="19"/>
  <c r="J12" i="19"/>
  <c r="J208" i="15"/>
  <c r="K192" i="15"/>
  <c r="J86" i="19"/>
  <c r="J18" i="19"/>
  <c r="K166" i="15"/>
  <c r="K145" i="15"/>
  <c r="K68" i="15"/>
  <c r="K212" i="15"/>
  <c r="K235" i="15"/>
  <c r="J7" i="19"/>
  <c r="J111" i="15"/>
  <c r="K103" i="19"/>
  <c r="K191" i="15"/>
  <c r="J41" i="19"/>
  <c r="K79" i="19"/>
  <c r="K39" i="19"/>
  <c r="J256" i="15"/>
  <c r="J199" i="15"/>
  <c r="J253" i="15"/>
  <c r="J50" i="19"/>
  <c r="K102" i="15"/>
  <c r="K69" i="19"/>
  <c r="K29" i="19"/>
  <c r="J143" i="15"/>
  <c r="J159" i="15"/>
  <c r="J238" i="15"/>
  <c r="K140" i="15"/>
  <c r="K248" i="15"/>
  <c r="K135" i="15"/>
  <c r="K96" i="19"/>
  <c r="K163" i="15"/>
  <c r="J14" i="19"/>
  <c r="K27" i="15"/>
  <c r="K9" i="15"/>
  <c r="K124" i="15"/>
  <c r="J235" i="15"/>
  <c r="J66" i="19"/>
  <c r="K225" i="15"/>
  <c r="J195" i="15"/>
  <c r="K156" i="15"/>
  <c r="K99" i="15"/>
  <c r="K264" i="15"/>
  <c r="K89" i="15"/>
  <c r="K200" i="15"/>
  <c r="J47" i="15"/>
  <c r="N200" i="15" l="1"/>
  <c r="P200" i="15" s="1"/>
  <c r="S200" i="15" s="1"/>
  <c r="N89" i="15"/>
  <c r="P89" i="15" s="1"/>
  <c r="S89" i="15" s="1"/>
  <c r="N264" i="15"/>
  <c r="P264" i="15" s="1"/>
  <c r="S264" i="15" s="1"/>
  <c r="N99" i="15"/>
  <c r="P99" i="15" s="1"/>
  <c r="S99" i="15" s="1"/>
  <c r="N156" i="15"/>
  <c r="P156" i="15" s="1"/>
  <c r="S156" i="15" s="1"/>
  <c r="N225" i="15"/>
  <c r="P225" i="15" s="1"/>
  <c r="S225" i="15" s="1"/>
  <c r="N124" i="15"/>
  <c r="P124" i="15" s="1"/>
  <c r="S124" i="15" s="1"/>
  <c r="N9" i="15"/>
  <c r="P9" i="15" s="1"/>
  <c r="S9" i="15" s="1"/>
  <c r="N27" i="15"/>
  <c r="P27" i="15" s="1"/>
  <c r="S27" i="15" s="1"/>
  <c r="N163" i="15"/>
  <c r="P163" i="15" s="1"/>
  <c r="S163" i="15" s="1"/>
  <c r="N96" i="19"/>
  <c r="P96" i="19" s="1"/>
  <c r="S96" i="19" s="1"/>
  <c r="N135" i="15"/>
  <c r="P135" i="15" s="1"/>
  <c r="S135" i="15" s="1"/>
  <c r="N248" i="15"/>
  <c r="P248" i="15" s="1"/>
  <c r="S248" i="15" s="1"/>
  <c r="N140" i="15"/>
  <c r="P140" i="15" s="1"/>
  <c r="S140" i="15" s="1"/>
  <c r="N29" i="19"/>
  <c r="P29" i="19" s="1"/>
  <c r="S29" i="19" s="1"/>
  <c r="N69" i="19"/>
  <c r="P69" i="19" s="1"/>
  <c r="S69" i="19" s="1"/>
  <c r="N102" i="15"/>
  <c r="P102" i="15" s="1"/>
  <c r="S102" i="15" s="1"/>
  <c r="N39" i="19"/>
  <c r="P39" i="19" s="1"/>
  <c r="S39" i="19" s="1"/>
  <c r="N79" i="19"/>
  <c r="P79" i="19" s="1"/>
  <c r="S79" i="19" s="1"/>
  <c r="N191" i="15"/>
  <c r="P191" i="15" s="1"/>
  <c r="S191" i="15" s="1"/>
  <c r="N103" i="19"/>
  <c r="P103" i="19" s="1"/>
  <c r="S103" i="19" s="1"/>
  <c r="N235" i="15"/>
  <c r="P235" i="15" s="1"/>
  <c r="S235" i="15" s="1"/>
  <c r="N212" i="15"/>
  <c r="P212" i="15" s="1"/>
  <c r="S212" i="15" s="1"/>
  <c r="N68" i="15"/>
  <c r="P68" i="15" s="1"/>
  <c r="S68" i="15" s="1"/>
  <c r="N145" i="15"/>
  <c r="P145" i="15" s="1"/>
  <c r="S145" i="15" s="1"/>
  <c r="N166" i="15"/>
  <c r="P166" i="15" s="1"/>
  <c r="S166" i="15" s="1"/>
  <c r="N192" i="15"/>
  <c r="P192" i="15" s="1"/>
  <c r="S192" i="15" s="1"/>
  <c r="N44" i="15"/>
  <c r="P44" i="15" s="1"/>
  <c r="S44" i="15" s="1"/>
  <c r="N245" i="15"/>
  <c r="P245" i="15" s="1"/>
  <c r="S245" i="15" s="1"/>
  <c r="N18" i="19"/>
  <c r="P18" i="19" s="1"/>
  <c r="S18" i="19" s="1"/>
  <c r="N70" i="19"/>
  <c r="P70" i="19" s="1"/>
  <c r="S70" i="19" s="1"/>
  <c r="N147" i="15"/>
  <c r="P147" i="15" s="1"/>
  <c r="S147" i="15" s="1"/>
  <c r="N93" i="15"/>
  <c r="P93" i="15" s="1"/>
  <c r="S93" i="15" s="1"/>
  <c r="N150" i="15"/>
  <c r="P150" i="15" s="1"/>
  <c r="S150" i="15" s="1"/>
  <c r="N111" i="15"/>
  <c r="P111" i="15" s="1"/>
  <c r="S111" i="15" s="1"/>
  <c r="N78" i="15"/>
  <c r="P78" i="15" s="1"/>
  <c r="S78" i="15" s="1"/>
  <c r="N108" i="19"/>
  <c r="P108" i="19" s="1"/>
  <c r="S108" i="19" s="1"/>
  <c r="N64" i="15"/>
  <c r="P64" i="15" s="1"/>
  <c r="S64" i="15" s="1"/>
  <c r="N18" i="15"/>
  <c r="P18" i="15" s="1"/>
  <c r="S18" i="15" s="1"/>
  <c r="N138" i="15"/>
  <c r="P138" i="15" s="1"/>
  <c r="S138" i="15" s="1"/>
  <c r="N122" i="15"/>
  <c r="P122" i="15" s="1"/>
  <c r="S122" i="15" s="1"/>
  <c r="N67" i="19"/>
  <c r="P67" i="19" s="1"/>
  <c r="S67" i="19" s="1"/>
  <c r="N67" i="15"/>
  <c r="P67" i="15" s="1"/>
  <c r="S67" i="15" s="1"/>
  <c r="N224" i="15"/>
  <c r="P224" i="15" s="1"/>
  <c r="S224" i="15" s="1"/>
  <c r="N176" i="15"/>
  <c r="P176" i="15" s="1"/>
  <c r="S176" i="15" s="1"/>
  <c r="N137" i="15"/>
  <c r="P137" i="15" s="1"/>
  <c r="S137" i="15" s="1"/>
  <c r="N130" i="15"/>
  <c r="P130" i="15" s="1"/>
  <c r="S130" i="15" s="1"/>
  <c r="N185" i="15"/>
  <c r="P185" i="15" s="1"/>
  <c r="S185" i="15" s="1"/>
  <c r="N109" i="15"/>
  <c r="P109" i="15" s="1"/>
  <c r="S109" i="15" s="1"/>
  <c r="N172" i="15"/>
  <c r="P172" i="15" s="1"/>
  <c r="S172" i="15" s="1"/>
  <c r="N136" i="15"/>
  <c r="P136" i="15" s="1"/>
  <c r="S136" i="15" s="1"/>
  <c r="N12" i="15"/>
  <c r="P12" i="15" s="1"/>
  <c r="S12" i="15" s="1"/>
  <c r="N153" i="15"/>
  <c r="P153" i="15" s="1"/>
  <c r="S153" i="15" s="1"/>
  <c r="N196" i="15"/>
  <c r="P196" i="15" s="1"/>
  <c r="S196" i="15" s="1"/>
  <c r="N116" i="15"/>
  <c r="P116" i="15" s="1"/>
  <c r="S116" i="15" s="1"/>
  <c r="N49" i="19"/>
  <c r="P49" i="19" s="1"/>
  <c r="S49" i="19" s="1"/>
  <c r="N190" i="15"/>
  <c r="P190" i="15" s="1"/>
  <c r="S190" i="15" s="1"/>
  <c r="N14" i="15"/>
  <c r="P14" i="15" s="1"/>
  <c r="S14" i="15" s="1"/>
  <c r="N167" i="15"/>
  <c r="P167" i="15" s="1"/>
  <c r="S167" i="15" s="1"/>
  <c r="N5" i="15"/>
  <c r="P5" i="15" s="1"/>
  <c r="S5" i="15" s="1"/>
  <c r="N42" i="15"/>
  <c r="P42" i="15" s="1"/>
  <c r="S42" i="15" s="1"/>
  <c r="N219" i="15"/>
  <c r="P219" i="15" s="1"/>
  <c r="S219" i="15" s="1"/>
  <c r="N175" i="15"/>
  <c r="P175" i="15" s="1"/>
  <c r="S175" i="15" s="1"/>
  <c r="N4" i="15"/>
  <c r="N76" i="19"/>
  <c r="P76" i="19" s="1"/>
  <c r="S76" i="19" s="1"/>
  <c r="N121" i="15"/>
  <c r="P121" i="15" s="1"/>
  <c r="S121" i="15" s="1"/>
  <c r="N63" i="19"/>
  <c r="P63" i="19" s="1"/>
  <c r="S63" i="19" s="1"/>
  <c r="N35" i="19"/>
  <c r="P35" i="19" s="1"/>
  <c r="S35" i="19" s="1"/>
  <c r="N105" i="15"/>
  <c r="P105" i="15" s="1"/>
  <c r="S105" i="15" s="1"/>
  <c r="N33" i="15"/>
  <c r="P33" i="15" s="1"/>
  <c r="S33" i="15" s="1"/>
  <c r="N28" i="15"/>
  <c r="P28" i="15" s="1"/>
  <c r="S28" i="15" s="1"/>
  <c r="N54" i="19"/>
  <c r="P54" i="19" s="1"/>
  <c r="S54" i="19" s="1"/>
  <c r="N22" i="19"/>
  <c r="P22" i="19" s="1"/>
  <c r="S22" i="19" s="1"/>
  <c r="N82" i="19"/>
  <c r="P82" i="19" s="1"/>
  <c r="S82" i="19" s="1"/>
  <c r="N114" i="15"/>
  <c r="P114" i="15" s="1"/>
  <c r="S114" i="15" s="1"/>
  <c r="N45" i="15"/>
  <c r="P45" i="15" s="1"/>
  <c r="S45" i="15" s="1"/>
  <c r="N74" i="15"/>
  <c r="P74" i="15" s="1"/>
  <c r="S74" i="15" s="1"/>
  <c r="N41" i="19"/>
  <c r="P41" i="19" s="1"/>
  <c r="S41" i="19" s="1"/>
  <c r="N10" i="19"/>
  <c r="P10" i="19" s="1"/>
  <c r="S10" i="19" s="1"/>
  <c r="N238" i="15"/>
  <c r="P238" i="15" s="1"/>
  <c r="S238" i="15" s="1"/>
  <c r="N30" i="15"/>
  <c r="P30" i="15" s="1"/>
  <c r="S30" i="15" s="1"/>
  <c r="N5" i="19"/>
  <c r="P5" i="19" s="1"/>
  <c r="S5" i="19" s="1"/>
  <c r="F10" i="34" s="1"/>
  <c r="N100" i="15"/>
  <c r="P100" i="15" s="1"/>
  <c r="S100" i="15" s="1"/>
  <c r="N110" i="19"/>
  <c r="P110" i="19" s="1"/>
  <c r="S110" i="19" s="1"/>
  <c r="N40" i="19"/>
  <c r="P40" i="19" s="1"/>
  <c r="S40" i="19" s="1"/>
  <c r="N92" i="15"/>
  <c r="P92" i="15" s="1"/>
  <c r="S92" i="15" s="1"/>
  <c r="N52" i="19"/>
  <c r="P52" i="19" s="1"/>
  <c r="S52" i="19" s="1"/>
  <c r="N23" i="19"/>
  <c r="P23" i="19" s="1"/>
  <c r="S23" i="19" s="1"/>
  <c r="N253" i="15"/>
  <c r="P253" i="15" s="1"/>
  <c r="S253" i="15" s="1"/>
  <c r="N85" i="19"/>
  <c r="P85" i="19" s="1"/>
  <c r="S85" i="19" s="1"/>
  <c r="N59" i="19"/>
  <c r="P59" i="19" s="1"/>
  <c r="S59" i="19" s="1"/>
  <c r="N20" i="15"/>
  <c r="P20" i="15" s="1"/>
  <c r="S20" i="15" s="1"/>
  <c r="N32" i="15"/>
  <c r="P32" i="15" s="1"/>
  <c r="S32" i="15" s="1"/>
  <c r="N201" i="15"/>
  <c r="P201" i="15" s="1"/>
  <c r="S201" i="15" s="1"/>
  <c r="N115" i="19"/>
  <c r="P115" i="19" s="1"/>
  <c r="S115" i="19" s="1"/>
  <c r="N208" i="15"/>
  <c r="P208" i="15" s="1"/>
  <c r="S208" i="15" s="1"/>
  <c r="N16" i="19"/>
  <c r="P16" i="19" s="1"/>
  <c r="S16" i="19" s="1"/>
  <c r="N184" i="15"/>
  <c r="P184" i="15" s="1"/>
  <c r="S184" i="15" s="1"/>
  <c r="N45" i="19"/>
  <c r="P45" i="19" s="1"/>
  <c r="S45" i="19" s="1"/>
  <c r="N66" i="15"/>
  <c r="P66" i="15" s="1"/>
  <c r="S66" i="15" s="1"/>
  <c r="N109" i="19"/>
  <c r="P109" i="19" s="1"/>
  <c r="S109" i="19" s="1"/>
  <c r="N144" i="15"/>
  <c r="P144" i="15" s="1"/>
  <c r="S144" i="15" s="1"/>
  <c r="N70" i="15"/>
  <c r="P70" i="15" s="1"/>
  <c r="S70" i="15" s="1"/>
  <c r="N36" i="19"/>
  <c r="P36" i="19" s="1"/>
  <c r="S36" i="19" s="1"/>
  <c r="N230" i="15"/>
  <c r="P230" i="15" s="1"/>
  <c r="S230" i="15" s="1"/>
  <c r="N107" i="15"/>
  <c r="P107" i="15" s="1"/>
  <c r="S107" i="15" s="1"/>
  <c r="N19" i="15"/>
  <c r="P19" i="15" s="1"/>
  <c r="S19" i="15" s="1"/>
  <c r="N47" i="15"/>
  <c r="P47" i="15" s="1"/>
  <c r="S47" i="15" s="1"/>
  <c r="N259" i="15"/>
  <c r="P259" i="15" s="1"/>
  <c r="S259" i="15" s="1"/>
  <c r="N180" i="15"/>
  <c r="P180" i="15" s="1"/>
  <c r="S180" i="15" s="1"/>
  <c r="N46" i="15"/>
  <c r="P46" i="15" s="1"/>
  <c r="S46" i="15" s="1"/>
  <c r="N211" i="15"/>
  <c r="P211" i="15" s="1"/>
  <c r="S211" i="15" s="1"/>
  <c r="N13" i="19"/>
  <c r="P13" i="19" s="1"/>
  <c r="S13" i="19" s="1"/>
  <c r="N28" i="19"/>
  <c r="P28" i="19" s="1"/>
  <c r="S28" i="19" s="1"/>
  <c r="N55" i="15"/>
  <c r="P55" i="15" s="1"/>
  <c r="S55" i="15" s="1"/>
  <c r="N118" i="19"/>
  <c r="P118" i="19" s="1"/>
  <c r="S118" i="19" s="1"/>
  <c r="N15" i="15"/>
  <c r="P15" i="15" s="1"/>
  <c r="S15" i="15" s="1"/>
  <c r="N44" i="19"/>
  <c r="P44" i="19" s="1"/>
  <c r="S44" i="19" s="1"/>
  <c r="N178" i="15"/>
  <c r="P178" i="15" s="1"/>
  <c r="S178" i="15" s="1"/>
  <c r="N91" i="19"/>
  <c r="P91" i="19" s="1"/>
  <c r="S91" i="19" s="1"/>
  <c r="N183" i="15"/>
  <c r="P183" i="15" s="1"/>
  <c r="S183" i="15" s="1"/>
  <c r="N97" i="19"/>
  <c r="P97" i="19" s="1"/>
  <c r="S97" i="19" s="1"/>
  <c r="D14" i="34" s="1"/>
  <c r="N120" i="15"/>
  <c r="P120" i="15" s="1"/>
  <c r="S120" i="15" s="1"/>
  <c r="N99" i="19"/>
  <c r="P99" i="19" s="1"/>
  <c r="S99" i="19" s="1"/>
  <c r="N177" i="15"/>
  <c r="P177" i="15" s="1"/>
  <c r="S177" i="15" s="1"/>
  <c r="N29" i="15"/>
  <c r="P29" i="15" s="1"/>
  <c r="S29" i="15" s="1"/>
  <c r="N258" i="15"/>
  <c r="P258" i="15" s="1"/>
  <c r="S258" i="15" s="1"/>
  <c r="N81" i="19"/>
  <c r="P81" i="19" s="1"/>
  <c r="S81" i="19" s="1"/>
  <c r="N104" i="19"/>
  <c r="P104" i="19" s="1"/>
  <c r="S104" i="19" s="1"/>
  <c r="N160" i="15"/>
  <c r="P160" i="15" s="1"/>
  <c r="S160" i="15" s="1"/>
  <c r="N105" i="19"/>
  <c r="P105" i="19" s="1"/>
  <c r="S105" i="19" s="1"/>
  <c r="N207" i="15"/>
  <c r="P207" i="15" s="1"/>
  <c r="S207" i="15" s="1"/>
  <c r="N58" i="15"/>
  <c r="P58" i="15" s="1"/>
  <c r="S58" i="15" s="1"/>
  <c r="N46" i="19"/>
  <c r="P46" i="19" s="1"/>
  <c r="S46" i="19" s="1"/>
  <c r="N237" i="15"/>
  <c r="P237" i="15" s="1"/>
  <c r="S237" i="15" s="1"/>
  <c r="N148" i="15"/>
  <c r="P148" i="15" s="1"/>
  <c r="S148" i="15" s="1"/>
  <c r="N132" i="15"/>
  <c r="P132" i="15" s="1"/>
  <c r="S132" i="15" s="1"/>
  <c r="N117" i="19"/>
  <c r="P117" i="19" s="1"/>
  <c r="S117" i="19" s="1"/>
  <c r="N106" i="19"/>
  <c r="P106" i="19" s="1"/>
  <c r="S106" i="19" s="1"/>
  <c r="N262" i="15"/>
  <c r="P262" i="15" s="1"/>
  <c r="S262" i="15" s="1"/>
  <c r="N51" i="19"/>
  <c r="P51" i="19" s="1"/>
  <c r="S51" i="19" s="1"/>
  <c r="N83" i="15"/>
  <c r="P83" i="15" s="1"/>
  <c r="S83" i="15" s="1"/>
  <c r="N52" i="15"/>
  <c r="P52" i="15" s="1"/>
  <c r="S52" i="15" s="1"/>
  <c r="N50" i="15"/>
  <c r="P50" i="15" s="1"/>
  <c r="S50" i="15" s="1"/>
  <c r="N50" i="19"/>
  <c r="P50" i="19" s="1"/>
  <c r="S50" i="19" s="1"/>
  <c r="N21" i="15"/>
  <c r="P21" i="15" s="1"/>
  <c r="S21" i="15" s="1"/>
  <c r="N108" i="15"/>
  <c r="P108" i="15" s="1"/>
  <c r="S108" i="15" s="1"/>
  <c r="N83" i="19"/>
  <c r="P83" i="19" s="1"/>
  <c r="S83" i="19" s="1"/>
  <c r="N9" i="19"/>
  <c r="P9" i="19" s="1"/>
  <c r="S9" i="19" s="1"/>
  <c r="N13" i="15"/>
  <c r="P13" i="15" s="1"/>
  <c r="S13" i="15" s="1"/>
  <c r="N87" i="19"/>
  <c r="P87" i="19" s="1"/>
  <c r="S87" i="19" s="1"/>
  <c r="N134" i="15"/>
  <c r="P134" i="15" s="1"/>
  <c r="S134" i="15" s="1"/>
  <c r="N49" i="15"/>
  <c r="P49" i="15" s="1"/>
  <c r="S49" i="15" s="1"/>
  <c r="N16" i="15"/>
  <c r="P16" i="15" s="1"/>
  <c r="S16" i="15" s="1"/>
  <c r="N84" i="19"/>
  <c r="P84" i="19" s="1"/>
  <c r="S84" i="19" s="1"/>
  <c r="N263" i="15"/>
  <c r="P263" i="15" s="1"/>
  <c r="S263" i="15" s="1"/>
  <c r="N122" i="19"/>
  <c r="P122" i="19" s="1"/>
  <c r="S122" i="19" s="1"/>
  <c r="N154" i="15"/>
  <c r="P154" i="15" s="1"/>
  <c r="S154" i="15" s="1"/>
  <c r="N221" i="15"/>
  <c r="P221" i="15" s="1"/>
  <c r="S221" i="15" s="1"/>
  <c r="N4" i="19"/>
  <c r="N43" i="19"/>
  <c r="P43" i="19" s="1"/>
  <c r="S43" i="19" s="1"/>
  <c r="N199" i="15"/>
  <c r="P199" i="15" s="1"/>
  <c r="S199" i="15" s="1"/>
  <c r="N72" i="15"/>
  <c r="P72" i="15" s="1"/>
  <c r="S72" i="15" s="1"/>
  <c r="N76" i="15"/>
  <c r="P76" i="15" s="1"/>
  <c r="S76" i="15" s="1"/>
  <c r="N128" i="15"/>
  <c r="P128" i="15" s="1"/>
  <c r="S128" i="15" s="1"/>
  <c r="N206" i="15"/>
  <c r="P206" i="15" s="1"/>
  <c r="S206" i="15" s="1"/>
  <c r="N69" i="15"/>
  <c r="P69" i="15" s="1"/>
  <c r="S69" i="15" s="1"/>
  <c r="N73" i="15"/>
  <c r="P73" i="15" s="1"/>
  <c r="S73" i="15" s="1"/>
  <c r="N205" i="15"/>
  <c r="P205" i="15" s="1"/>
  <c r="S205" i="15" s="1"/>
  <c r="N57" i="19"/>
  <c r="P57" i="19" s="1"/>
  <c r="S57" i="19" s="1"/>
  <c r="N240" i="15"/>
  <c r="P240" i="15" s="1"/>
  <c r="S240" i="15" s="1"/>
  <c r="N92" i="19"/>
  <c r="P92" i="19" s="1"/>
  <c r="S92" i="19" s="1"/>
  <c r="N75" i="15"/>
  <c r="P75" i="15" s="1"/>
  <c r="S75" i="15" s="1"/>
  <c r="N202" i="15"/>
  <c r="P202" i="15" s="1"/>
  <c r="S202" i="15" s="1"/>
  <c r="N65" i="15"/>
  <c r="P65" i="15" s="1"/>
  <c r="S65" i="15" s="1"/>
  <c r="N72" i="19"/>
  <c r="P72" i="19" s="1"/>
  <c r="S72" i="19" s="1"/>
  <c r="N23" i="15"/>
  <c r="P23" i="15" s="1"/>
  <c r="S23" i="15" s="1"/>
  <c r="N260" i="15"/>
  <c r="P260" i="15" s="1"/>
  <c r="S260" i="15" s="1"/>
  <c r="N62" i="15"/>
  <c r="P62" i="15" s="1"/>
  <c r="S62" i="15" s="1"/>
  <c r="N152" i="15"/>
  <c r="P152" i="15" s="1"/>
  <c r="S152" i="15" s="1"/>
  <c r="N218" i="15"/>
  <c r="P218" i="15" s="1"/>
  <c r="S218" i="15" s="1"/>
  <c r="N22" i="15"/>
  <c r="P22" i="15" s="1"/>
  <c r="S22" i="15" s="1"/>
  <c r="N75" i="19"/>
  <c r="P75" i="19" s="1"/>
  <c r="S75" i="19" s="1"/>
  <c r="N95" i="15"/>
  <c r="P95" i="15" s="1"/>
  <c r="S95" i="15" s="1"/>
  <c r="N34" i="15"/>
  <c r="P34" i="15" s="1"/>
  <c r="S34" i="15" s="1"/>
  <c r="N118" i="15"/>
  <c r="P118" i="15" s="1"/>
  <c r="S118" i="15" s="1"/>
  <c r="N159" i="15"/>
  <c r="P159" i="15" s="1"/>
  <c r="S159" i="15" s="1"/>
  <c r="N24" i="15"/>
  <c r="P24" i="15" s="1"/>
  <c r="S24" i="15" s="1"/>
  <c r="N203" i="15"/>
  <c r="P203" i="15" s="1"/>
  <c r="S203" i="15" s="1"/>
  <c r="N209" i="15"/>
  <c r="P209" i="15" s="1"/>
  <c r="S209" i="15" s="1"/>
  <c r="N65" i="19"/>
  <c r="P65" i="19" s="1"/>
  <c r="S65" i="19" s="1"/>
  <c r="N246" i="15"/>
  <c r="P246" i="15" s="1"/>
  <c r="S246" i="15" s="1"/>
  <c r="N26" i="19"/>
  <c r="P26" i="19" s="1"/>
  <c r="S26" i="19" s="1"/>
  <c r="N165" i="15"/>
  <c r="P165" i="15" s="1"/>
  <c r="S165" i="15" s="1"/>
  <c r="N74" i="19"/>
  <c r="P74" i="19" s="1"/>
  <c r="S74" i="19" s="1"/>
  <c r="N73" i="19"/>
  <c r="P73" i="19" s="1"/>
  <c r="S73" i="19" s="1"/>
  <c r="N229" i="15"/>
  <c r="P229" i="15" s="1"/>
  <c r="S229" i="15" s="1"/>
  <c r="N261" i="15"/>
  <c r="P261" i="15" s="1"/>
  <c r="S261" i="15" s="1"/>
  <c r="N186" i="15"/>
  <c r="P186" i="15" s="1"/>
  <c r="S186" i="15" s="1"/>
  <c r="N101" i="19"/>
  <c r="P101" i="19" s="1"/>
  <c r="S101" i="19" s="1"/>
  <c r="N197" i="15"/>
  <c r="P197" i="15" s="1"/>
  <c r="S197" i="15" s="1"/>
  <c r="N189" i="15"/>
  <c r="P189" i="15" s="1"/>
  <c r="S189" i="15" s="1"/>
  <c r="N249" i="15"/>
  <c r="P249" i="15" s="1"/>
  <c r="S249" i="15" s="1"/>
  <c r="N86" i="15"/>
  <c r="P86" i="15" s="1"/>
  <c r="S86" i="15" s="1"/>
  <c r="N247" i="15"/>
  <c r="P247" i="15" s="1"/>
  <c r="S247" i="15" s="1"/>
  <c r="N36" i="15"/>
  <c r="P36" i="15" s="1"/>
  <c r="S36" i="15" s="1"/>
  <c r="N10" i="15"/>
  <c r="P10" i="15" s="1"/>
  <c r="S10" i="15" s="1"/>
  <c r="N129" i="15"/>
  <c r="P129" i="15" s="1"/>
  <c r="S129" i="15" s="1"/>
  <c r="N107" i="19"/>
  <c r="P107" i="19" s="1"/>
  <c r="S107" i="19" s="1"/>
  <c r="N7" i="15"/>
  <c r="P7" i="15" s="1"/>
  <c r="S7" i="15" s="1"/>
  <c r="N232" i="15"/>
  <c r="P232" i="15" s="1"/>
  <c r="S232" i="15" s="1"/>
  <c r="N101" i="15"/>
  <c r="P101" i="15" s="1"/>
  <c r="S101" i="15" s="1"/>
  <c r="N179" i="15"/>
  <c r="P179" i="15" s="1"/>
  <c r="S179" i="15" s="1"/>
  <c r="N228" i="15"/>
  <c r="P228" i="15" s="1"/>
  <c r="S228" i="15" s="1"/>
  <c r="N37" i="19"/>
  <c r="P37" i="19" s="1"/>
  <c r="S37" i="19" s="1"/>
  <c r="N139" i="15"/>
  <c r="P139" i="15" s="1"/>
  <c r="S139" i="15" s="1"/>
  <c r="N168" i="15"/>
  <c r="P168" i="15" s="1"/>
  <c r="S168" i="15" s="1"/>
  <c r="N243" i="15"/>
  <c r="P243" i="15" s="1"/>
  <c r="S243" i="15" s="1"/>
  <c r="N187" i="15"/>
  <c r="P187" i="15" s="1"/>
  <c r="S187" i="15" s="1"/>
  <c r="N198" i="15"/>
  <c r="P198" i="15" s="1"/>
  <c r="S198" i="15" s="1"/>
  <c r="N31" i="15"/>
  <c r="P31" i="15" s="1"/>
  <c r="S31" i="15" s="1"/>
  <c r="N123" i="15"/>
  <c r="P123" i="15" s="1"/>
  <c r="S123" i="15" s="1"/>
  <c r="N71" i="19"/>
  <c r="P71" i="19" s="1"/>
  <c r="S71" i="19" s="1"/>
  <c r="N51" i="15"/>
  <c r="P51" i="15" s="1"/>
  <c r="S51" i="15" s="1"/>
  <c r="N40" i="15"/>
  <c r="P40" i="15" s="1"/>
  <c r="S40" i="15" s="1"/>
  <c r="N38" i="15"/>
  <c r="P38" i="15" s="1"/>
  <c r="S38" i="15" s="1"/>
  <c r="N213" i="15"/>
  <c r="P213" i="15" s="1"/>
  <c r="S213" i="15" s="1"/>
  <c r="N93" i="19"/>
  <c r="P93" i="19" s="1"/>
  <c r="S93" i="19" s="1"/>
  <c r="N215" i="15"/>
  <c r="P215" i="15" s="1"/>
  <c r="S215" i="15" s="1"/>
  <c r="N251" i="15"/>
  <c r="P251" i="15" s="1"/>
  <c r="S251" i="15" s="1"/>
  <c r="N255" i="15"/>
  <c r="P255" i="15" s="1"/>
  <c r="S255" i="15" s="1"/>
  <c r="N98" i="15"/>
  <c r="P98" i="15" s="1"/>
  <c r="S98" i="15" s="1"/>
  <c r="N79" i="15"/>
  <c r="P79" i="15" s="1"/>
  <c r="S79" i="15" s="1"/>
  <c r="N88" i="15"/>
  <c r="P88" i="15" s="1"/>
  <c r="S88" i="15" s="1"/>
  <c r="N56" i="15"/>
  <c r="P56" i="15" s="1"/>
  <c r="S56" i="15" s="1"/>
  <c r="N8" i="19"/>
  <c r="P8" i="19" s="1"/>
  <c r="S8" i="19" s="1"/>
  <c r="N82" i="15"/>
  <c r="P82" i="15" s="1"/>
  <c r="S82" i="15" s="1"/>
  <c r="N161" i="15"/>
  <c r="P161" i="15" s="1"/>
  <c r="S161" i="15" s="1"/>
  <c r="N77" i="15"/>
  <c r="P77" i="15" s="1"/>
  <c r="S77" i="15" s="1"/>
  <c r="N78" i="19"/>
  <c r="P78" i="19" s="1"/>
  <c r="S78" i="19" s="1"/>
  <c r="N231" i="15"/>
  <c r="P231" i="15" s="1"/>
  <c r="S231" i="15" s="1"/>
  <c r="N6" i="15"/>
  <c r="P6" i="15" s="1"/>
  <c r="S6" i="15" s="1"/>
  <c r="N54" i="15"/>
  <c r="P54" i="15" s="1"/>
  <c r="S54" i="15" s="1"/>
  <c r="N47" i="19"/>
  <c r="P47" i="19" s="1"/>
  <c r="S47" i="19" s="1"/>
  <c r="N141" i="15"/>
  <c r="P141" i="15" s="1"/>
  <c r="S141" i="15" s="1"/>
  <c r="N236" i="15"/>
  <c r="P236" i="15" s="1"/>
  <c r="S236" i="15" s="1"/>
  <c r="N254" i="15"/>
  <c r="P254" i="15" s="1"/>
  <c r="S254" i="15" s="1"/>
  <c r="N195" i="15"/>
  <c r="P195" i="15" s="1"/>
  <c r="S195" i="15" s="1"/>
  <c r="N119" i="19"/>
  <c r="P119" i="19" s="1"/>
  <c r="S119" i="19" s="1"/>
  <c r="N48" i="15"/>
  <c r="P48" i="15" s="1"/>
  <c r="S48" i="15" s="1"/>
  <c r="N131" i="15"/>
  <c r="P131" i="15" s="1"/>
  <c r="S131" i="15" s="1"/>
  <c r="N223" i="15"/>
  <c r="P223" i="15" s="1"/>
  <c r="S223" i="15" s="1"/>
  <c r="N188" i="15"/>
  <c r="P188" i="15" s="1"/>
  <c r="S188" i="15" s="1"/>
  <c r="N88" i="19"/>
  <c r="P88" i="19" s="1"/>
  <c r="S88" i="19" s="1"/>
  <c r="N94" i="19"/>
  <c r="P94" i="19" s="1"/>
  <c r="S94" i="19" s="1"/>
  <c r="N84" i="15"/>
  <c r="P84" i="15" s="1"/>
  <c r="S84" i="15" s="1"/>
  <c r="N98" i="19"/>
  <c r="P98" i="19" s="1"/>
  <c r="S98" i="19" s="1"/>
  <c r="N133" i="15"/>
  <c r="P133" i="15" s="1"/>
  <c r="S133" i="15" s="1"/>
  <c r="N25" i="19"/>
  <c r="P25" i="19" s="1"/>
  <c r="S25" i="19" s="1"/>
  <c r="N17" i="15"/>
  <c r="P17" i="15" s="1"/>
  <c r="S17" i="15" s="1"/>
  <c r="N39" i="15"/>
  <c r="P39" i="15" s="1"/>
  <c r="S39" i="15" s="1"/>
  <c r="N220" i="15"/>
  <c r="P220" i="15" s="1"/>
  <c r="S220" i="15" s="1"/>
  <c r="N80" i="15"/>
  <c r="P80" i="15" s="1"/>
  <c r="S80" i="15" s="1"/>
  <c r="N90" i="19"/>
  <c r="P90" i="19" s="1"/>
  <c r="S90" i="19" s="1"/>
  <c r="N106" i="15"/>
  <c r="P106" i="15" s="1"/>
  <c r="S106" i="15" s="1"/>
  <c r="N242" i="15"/>
  <c r="P242" i="15" s="1"/>
  <c r="S242" i="15" s="1"/>
  <c r="N53" i="15"/>
  <c r="P53" i="15" s="1"/>
  <c r="S53" i="15" s="1"/>
  <c r="N217" i="15"/>
  <c r="P217" i="15" s="1"/>
  <c r="S217" i="15" s="1"/>
  <c r="N6" i="19"/>
  <c r="P6" i="19" s="1"/>
  <c r="S6" i="19" s="1"/>
  <c r="N86" i="19"/>
  <c r="P86" i="19" s="1"/>
  <c r="S86" i="19" s="1"/>
  <c r="N112" i="15"/>
  <c r="P112" i="15" s="1"/>
  <c r="S112" i="15" s="1"/>
  <c r="N193" i="15"/>
  <c r="P193" i="15" s="1"/>
  <c r="S193" i="15" s="1"/>
  <c r="N97" i="15"/>
  <c r="P97" i="15" s="1"/>
  <c r="S97" i="15" s="1"/>
  <c r="N17" i="19"/>
  <c r="P17" i="19" s="1"/>
  <c r="S17" i="19" s="1"/>
  <c r="N110" i="15"/>
  <c r="P110" i="15" s="1"/>
  <c r="S110" i="15" s="1"/>
  <c r="N194" i="15"/>
  <c r="P194" i="15" s="1"/>
  <c r="S194" i="15" s="1"/>
  <c r="N38" i="19"/>
  <c r="P38" i="19" s="1"/>
  <c r="S38" i="19" s="1"/>
  <c r="N61" i="15"/>
  <c r="P61" i="15" s="1"/>
  <c r="S61" i="15" s="1"/>
  <c r="N66" i="19"/>
  <c r="P66" i="19" s="1"/>
  <c r="S66" i="19" s="1"/>
  <c r="N58" i="19"/>
  <c r="P58" i="19" s="1"/>
  <c r="S58" i="19" s="1"/>
  <c r="N57" i="15"/>
  <c r="P57" i="15" s="1"/>
  <c r="S57" i="15" s="1"/>
  <c r="N60" i="15"/>
  <c r="P60" i="15" s="1"/>
  <c r="S60" i="15" s="1"/>
  <c r="N244" i="15"/>
  <c r="P244" i="15" s="1"/>
  <c r="S244" i="15" s="1"/>
  <c r="N126" i="15"/>
  <c r="P126" i="15" s="1"/>
  <c r="S126" i="15" s="1"/>
  <c r="N113" i="19"/>
  <c r="P113" i="19" s="1"/>
  <c r="S113" i="19" s="1"/>
  <c r="N164" i="15"/>
  <c r="P164" i="15" s="1"/>
  <c r="S164" i="15" s="1"/>
  <c r="N241" i="15"/>
  <c r="P241" i="15" s="1"/>
  <c r="S241" i="15" s="1"/>
  <c r="N19" i="19"/>
  <c r="P19" i="19" s="1"/>
  <c r="S19" i="19" s="1"/>
  <c r="N115" i="15"/>
  <c r="P115" i="15" s="1"/>
  <c r="S115" i="15" s="1"/>
  <c r="N226" i="15"/>
  <c r="P226" i="15" s="1"/>
  <c r="S226" i="15" s="1"/>
  <c r="N27" i="19"/>
  <c r="P27" i="19" s="1"/>
  <c r="S27" i="19" s="1"/>
  <c r="N91" i="15"/>
  <c r="P91" i="15" s="1"/>
  <c r="S91" i="15" s="1"/>
  <c r="N15" i="19"/>
  <c r="P15" i="19" s="1"/>
  <c r="S15" i="19" s="1"/>
  <c r="N111" i="19"/>
  <c r="P111" i="19" s="1"/>
  <c r="S111" i="19" s="1"/>
  <c r="N216" i="15"/>
  <c r="P216" i="15" s="1"/>
  <c r="S216" i="15" s="1"/>
  <c r="N227" i="15"/>
  <c r="P227" i="15" s="1"/>
  <c r="S227" i="15" s="1"/>
  <c r="N89" i="19"/>
  <c r="P89" i="19" s="1"/>
  <c r="S89" i="19" s="1"/>
  <c r="N25" i="15"/>
  <c r="P25" i="15" s="1"/>
  <c r="S25" i="15" s="1"/>
  <c r="N256" i="15"/>
  <c r="P256" i="15" s="1"/>
  <c r="S256" i="15" s="1"/>
  <c r="N121" i="19"/>
  <c r="P121" i="19" s="1"/>
  <c r="S121" i="19" s="1"/>
  <c r="N204" i="15"/>
  <c r="P204" i="15" s="1"/>
  <c r="S204" i="15" s="1"/>
  <c r="N90" i="15"/>
  <c r="P90" i="15" s="1"/>
  <c r="S90" i="15" s="1"/>
  <c r="N56" i="19"/>
  <c r="P56" i="19" s="1"/>
  <c r="S56" i="19" s="1"/>
  <c r="N48" i="19"/>
  <c r="P48" i="19" s="1"/>
  <c r="S48" i="19" s="1"/>
  <c r="N157" i="15"/>
  <c r="P157" i="15" s="1"/>
  <c r="S157" i="15" s="1"/>
  <c r="N11" i="19"/>
  <c r="P11" i="19" s="1"/>
  <c r="S11" i="19" s="1"/>
  <c r="N59" i="15"/>
  <c r="P59" i="15" s="1"/>
  <c r="S59" i="15" s="1"/>
  <c r="N94" i="15"/>
  <c r="P94" i="15" s="1"/>
  <c r="S94" i="15" s="1"/>
  <c r="N173" i="15"/>
  <c r="P173" i="15" s="1"/>
  <c r="S173" i="15" s="1"/>
  <c r="N170" i="15"/>
  <c r="P170" i="15" s="1"/>
  <c r="S170" i="15" s="1"/>
  <c r="N162" i="15"/>
  <c r="P162" i="15" s="1"/>
  <c r="S162" i="15" s="1"/>
  <c r="N77" i="19"/>
  <c r="P77" i="19" s="1"/>
  <c r="S77" i="19" s="1"/>
  <c r="N142" i="15"/>
  <c r="P142" i="15" s="1"/>
  <c r="S142" i="15" s="1"/>
  <c r="N12" i="19"/>
  <c r="P12" i="19" s="1"/>
  <c r="S12" i="19" s="1"/>
  <c r="N53" i="19"/>
  <c r="P53" i="19" s="1"/>
  <c r="S53" i="19" s="1"/>
  <c r="N37" i="15"/>
  <c r="P37" i="15" s="1"/>
  <c r="S37" i="15" s="1"/>
  <c r="N117" i="15"/>
  <c r="P117" i="15" s="1"/>
  <c r="S117" i="15" s="1"/>
  <c r="N181" i="15"/>
  <c r="P181" i="15" s="1"/>
  <c r="S181" i="15" s="1"/>
  <c r="N14" i="19"/>
  <c r="P14" i="19" s="1"/>
  <c r="S14" i="19" s="1"/>
  <c r="N155" i="15"/>
  <c r="P155" i="15" s="1"/>
  <c r="S155" i="15" s="1"/>
  <c r="N125" i="15"/>
  <c r="P125" i="15" s="1"/>
  <c r="S125" i="15" s="1"/>
  <c r="N174" i="15"/>
  <c r="P174" i="15" s="1"/>
  <c r="S174" i="15" s="1"/>
  <c r="N100" i="19"/>
  <c r="P100" i="19" s="1"/>
  <c r="S100" i="19" s="1"/>
  <c r="N252" i="15"/>
  <c r="P252" i="15" s="1"/>
  <c r="S252" i="15" s="1"/>
  <c r="N85" i="15"/>
  <c r="P85" i="15" s="1"/>
  <c r="S85" i="15" s="1"/>
  <c r="N11" i="15"/>
  <c r="P11" i="15" s="1"/>
  <c r="S11" i="15" s="1"/>
  <c r="N114" i="19"/>
  <c r="P114" i="19" s="1"/>
  <c r="S114" i="19" s="1"/>
  <c r="N104" i="15"/>
  <c r="P104" i="15" s="1"/>
  <c r="S104" i="15" s="1"/>
  <c r="N43" i="15"/>
  <c r="P43" i="15" s="1"/>
  <c r="S43" i="15" s="1"/>
  <c r="N62" i="19"/>
  <c r="P62" i="19" s="1"/>
  <c r="S62" i="19" s="1"/>
  <c r="N95" i="19"/>
  <c r="P95" i="19" s="1"/>
  <c r="S95" i="19" s="1"/>
  <c r="N31" i="19"/>
  <c r="P31" i="19" s="1"/>
  <c r="S31" i="19" s="1"/>
  <c r="N8" i="15"/>
  <c r="P8" i="15" s="1"/>
  <c r="S8" i="15" s="1"/>
  <c r="N41" i="15"/>
  <c r="P41" i="15" s="1"/>
  <c r="S41" i="15" s="1"/>
  <c r="N102" i="19"/>
  <c r="P102" i="19" s="1"/>
  <c r="S102" i="19" s="1"/>
  <c r="N210" i="15"/>
  <c r="P210" i="15" s="1"/>
  <c r="S210" i="15" s="1"/>
  <c r="N61" i="19"/>
  <c r="P61" i="19" s="1"/>
  <c r="S61" i="19" s="1"/>
  <c r="N239" i="15"/>
  <c r="P239" i="15" s="1"/>
  <c r="S239" i="15" s="1"/>
  <c r="N20" i="19"/>
  <c r="P20" i="19" s="1"/>
  <c r="S20" i="19" s="1"/>
  <c r="N169" i="15"/>
  <c r="P169" i="15" s="1"/>
  <c r="S169" i="15" s="1"/>
  <c r="N96" i="15"/>
  <c r="P96" i="15" s="1"/>
  <c r="S96" i="15" s="1"/>
  <c r="N63" i="15"/>
  <c r="P63" i="15" s="1"/>
  <c r="S63" i="15" s="1"/>
  <c r="N30" i="19"/>
  <c r="P30" i="19" s="1"/>
  <c r="S30" i="19" s="1"/>
  <c r="N24" i="19"/>
  <c r="P24" i="19" s="1"/>
  <c r="S24" i="19" s="1"/>
  <c r="N112" i="19"/>
  <c r="P112" i="19" s="1"/>
  <c r="S112" i="19" s="1"/>
  <c r="N35" i="15"/>
  <c r="P35" i="15" s="1"/>
  <c r="S35" i="15" s="1"/>
  <c r="N171" i="15"/>
  <c r="P171" i="15" s="1"/>
  <c r="S171" i="15" s="1"/>
  <c r="N60" i="19"/>
  <c r="P60" i="19" s="1"/>
  <c r="S60" i="19" s="1"/>
  <c r="N80" i="19"/>
  <c r="P80" i="19" s="1"/>
  <c r="S80" i="19" s="1"/>
  <c r="N143" i="15"/>
  <c r="P143" i="15" s="1"/>
  <c r="S143" i="15" s="1"/>
  <c r="N71" i="15"/>
  <c r="P71" i="15" s="1"/>
  <c r="S71" i="15" s="1"/>
  <c r="N257" i="15"/>
  <c r="P257" i="15" s="1"/>
  <c r="S257" i="15" s="1"/>
  <c r="N149" i="15"/>
  <c r="P149" i="15" s="1"/>
  <c r="S149" i="15" s="1"/>
  <c r="N21" i="19"/>
  <c r="P21" i="19" s="1"/>
  <c r="S21" i="19" s="1"/>
  <c r="N214" i="15"/>
  <c r="P214" i="15" s="1"/>
  <c r="S214" i="15" s="1"/>
  <c r="N34" i="19"/>
  <c r="P34" i="19" s="1"/>
  <c r="S34" i="19" s="1"/>
  <c r="N42" i="19"/>
  <c r="P42" i="19" s="1"/>
  <c r="S42" i="19" s="1"/>
  <c r="N33" i="19"/>
  <c r="P33" i="19" s="1"/>
  <c r="S33" i="19" s="1"/>
  <c r="N26" i="15"/>
  <c r="P26" i="15" s="1"/>
  <c r="S26" i="15" s="1"/>
  <c r="N55" i="19"/>
  <c r="P55" i="19" s="1"/>
  <c r="S55" i="19" s="1"/>
  <c r="N120" i="19"/>
  <c r="P120" i="19" s="1"/>
  <c r="S120" i="19" s="1"/>
  <c r="N113" i="15"/>
  <c r="P113" i="15" s="1"/>
  <c r="S113" i="15" s="1"/>
  <c r="N116" i="19"/>
  <c r="P116" i="19" s="1"/>
  <c r="S116" i="19" s="1"/>
  <c r="N158" i="15"/>
  <c r="P158" i="15" s="1"/>
  <c r="S158" i="15" s="1"/>
  <c r="N32" i="19"/>
  <c r="P32" i="19" s="1"/>
  <c r="S32" i="19" s="1"/>
  <c r="N222" i="15"/>
  <c r="P222" i="15" s="1"/>
  <c r="S222" i="15" s="1"/>
  <c r="N250" i="15"/>
  <c r="P250" i="15" s="1"/>
  <c r="S250" i="15" s="1"/>
  <c r="N182" i="15"/>
  <c r="P182" i="15" s="1"/>
  <c r="S182" i="15" s="1"/>
  <c r="N103" i="15"/>
  <c r="P103" i="15" s="1"/>
  <c r="S103" i="15" s="1"/>
  <c r="N146" i="15"/>
  <c r="P146" i="15" s="1"/>
  <c r="S146" i="15" s="1"/>
  <c r="N127" i="15"/>
  <c r="P127" i="15" s="1"/>
  <c r="S127" i="15" s="1"/>
  <c r="N119" i="15"/>
  <c r="P119" i="15" s="1"/>
  <c r="S119" i="15" s="1"/>
  <c r="N64" i="19"/>
  <c r="P64" i="19" s="1"/>
  <c r="S64" i="19" s="1"/>
  <c r="N151" i="15"/>
  <c r="P151" i="15" s="1"/>
  <c r="S151" i="15" s="1"/>
  <c r="N81" i="15"/>
  <c r="P81" i="15" s="1"/>
  <c r="S81" i="15" s="1"/>
  <c r="N233" i="15"/>
  <c r="P233" i="15" s="1"/>
  <c r="S233" i="15" s="1"/>
  <c r="N87" i="15"/>
  <c r="P87" i="15" s="1"/>
  <c r="S87" i="15" s="1"/>
  <c r="N68" i="19"/>
  <c r="P68" i="19" s="1"/>
  <c r="S68" i="19" s="1"/>
  <c r="N234" i="15"/>
  <c r="P234" i="15" s="1"/>
  <c r="S234" i="15" s="1"/>
  <c r="P4" i="19" l="1"/>
  <c r="P123" i="19" s="1"/>
  <c r="N123" i="19"/>
  <c r="P4" i="15"/>
  <c r="N265" i="15"/>
  <c r="S4" i="19" l="1"/>
  <c r="S123" i="19" s="1"/>
  <c r="S4" i="15"/>
  <c r="P265" i="15"/>
  <c r="E29" i="34" l="1"/>
  <c r="F29" i="34" s="1"/>
  <c r="S265" i="15"/>
  <c r="U29" i="34" l="1"/>
  <c r="W29" i="34"/>
  <c r="S29" i="34"/>
  <c r="V29"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tc={7A792D84-5A11-4976-B9AD-EABEBF947AAB}</author>
    <author>Thomas Fauck</author>
  </authors>
  <commentList>
    <comment ref="C22" authorId="0" shapeId="0" xr:uid="{7A792D84-5A11-4976-B9AD-EABEBF947AAB}">
      <text>
        <t>[Kommentarthread]
Ihre Version von Excel gestattet Ihnen das Lesen dieses Kommentarthreads. Jegliche Bearbeitungen daran werden jedoch entfernt, wenn die Datei in einer neueren Version von Excel geöffnet wird. Weitere Informationen: https://go.microsoft.com/fwlink/?linkid=870924.
Kommentar:
    Anpassung zum 01.01.2026 gem. Veröffentlichung im Bundesanzeiger vom 10.11.2025</t>
      </text>
    </comment>
    <comment ref="C32" authorId="1" shapeId="0" xr:uid="{C2803A9E-6E9B-4843-B2B3-29B0CC3A3293}">
      <text>
        <r>
          <rPr>
            <b/>
            <sz val="9"/>
            <color indexed="81"/>
            <rFont val="Segoe UI"/>
            <family val="2"/>
          </rPr>
          <t>Thomas Fauck:</t>
        </r>
        <r>
          <rPr>
            <sz val="9"/>
            <color indexed="81"/>
            <rFont val="Segoe UI"/>
            <family val="2"/>
          </rPr>
          <t xml:space="preserve">
vorbehaltlich lt. Referentenentwurf</t>
        </r>
      </text>
    </comment>
    <comment ref="C33" authorId="1" shapeId="0" xr:uid="{ADEE35D1-7970-43AD-8B96-B596E1CE2FA8}">
      <text>
        <r>
          <rPr>
            <b/>
            <sz val="9"/>
            <color indexed="81"/>
            <rFont val="Segoe UI"/>
            <family val="2"/>
          </rPr>
          <t>Thomas Fauck:</t>
        </r>
        <r>
          <rPr>
            <sz val="9"/>
            <color indexed="81"/>
            <rFont val="Segoe UI"/>
            <family val="2"/>
          </rPr>
          <t xml:space="preserve">
vorbehaltlich lt. Referentenentwurf</t>
        </r>
      </text>
    </comment>
  </commentList>
</comments>
</file>

<file path=xl/sharedStrings.xml><?xml version="1.0" encoding="utf-8"?>
<sst xmlns="http://schemas.openxmlformats.org/spreadsheetml/2006/main" count="1147" uniqueCount="592">
  <si>
    <t>Bezeichnung</t>
  </si>
  <si>
    <t>Tarif</t>
  </si>
  <si>
    <t>JSZ</t>
  </si>
  <si>
    <t>S 12</t>
  </si>
  <si>
    <t>S 13</t>
  </si>
  <si>
    <t>EG 8</t>
  </si>
  <si>
    <t>EG 5</t>
  </si>
  <si>
    <t>EG 4</t>
  </si>
  <si>
    <t>EG 6</t>
  </si>
  <si>
    <t>S 14</t>
  </si>
  <si>
    <t>EG 1</t>
  </si>
  <si>
    <t>EG 2</t>
  </si>
  <si>
    <t>EG 2 Ü</t>
  </si>
  <si>
    <t>EG 3</t>
  </si>
  <si>
    <t>EG 7</t>
  </si>
  <si>
    <t>EG 10</t>
  </si>
  <si>
    <t>EG 11</t>
  </si>
  <si>
    <t>EG 12</t>
  </si>
  <si>
    <t>EG 13</t>
  </si>
  <si>
    <t>EG 14</t>
  </si>
  <si>
    <t>EG 15</t>
  </si>
  <si>
    <t>EG 15 Ü</t>
  </si>
  <si>
    <t>S 2</t>
  </si>
  <si>
    <t>S 3</t>
  </si>
  <si>
    <t>S 4</t>
  </si>
  <si>
    <t>S 7</t>
  </si>
  <si>
    <t>S 9</t>
  </si>
  <si>
    <t>S 10</t>
  </si>
  <si>
    <t>S 15</t>
  </si>
  <si>
    <t>S 16</t>
  </si>
  <si>
    <t>S 17</t>
  </si>
  <si>
    <t>S 18</t>
  </si>
  <si>
    <t>Gruppe</t>
  </si>
  <si>
    <t>Beschreibung</t>
  </si>
  <si>
    <t>Sozial- und Erziehungsdienst im Bereich des Öffentlichen Dienstes</t>
  </si>
  <si>
    <t>Tarifvertrag für die Länder</t>
  </si>
  <si>
    <t>Angestellte des Öffentlichen Dienste im Bereich der Kommunen</t>
  </si>
  <si>
    <t>Werte &gt;&gt;&gt;</t>
  </si>
  <si>
    <t>Arbeitgeberanteil zur Sozialversicherung</t>
  </si>
  <si>
    <t>Kürzel</t>
  </si>
  <si>
    <t>Inhalt</t>
  </si>
  <si>
    <t>Anteil in %</t>
  </si>
  <si>
    <t>KV</t>
  </si>
  <si>
    <t>Krankenversicherung</t>
  </si>
  <si>
    <t>RV</t>
  </si>
  <si>
    <t>Rentenversicherung</t>
  </si>
  <si>
    <t>AV</t>
  </si>
  <si>
    <t>Arbeitslosenversicherung</t>
  </si>
  <si>
    <t>PV</t>
  </si>
  <si>
    <t>Pflegeversicherung</t>
  </si>
  <si>
    <t>hälftig AG und AN</t>
  </si>
  <si>
    <t>Insolvenzgeldumlage</t>
  </si>
  <si>
    <t>U2</t>
  </si>
  <si>
    <t>Mutterschaftsaufwendungen</t>
  </si>
  <si>
    <t>U3</t>
  </si>
  <si>
    <t>Gesamt</t>
  </si>
  <si>
    <t>S 11a</t>
  </si>
  <si>
    <t>S 11b</t>
  </si>
  <si>
    <t>S 8a</t>
  </si>
  <si>
    <t>S 8b</t>
  </si>
  <si>
    <t>E 9c</t>
  </si>
  <si>
    <t>E 9b</t>
  </si>
  <si>
    <t>E 9a</t>
  </si>
  <si>
    <t>E 7a</t>
  </si>
  <si>
    <t>EG 9c</t>
  </si>
  <si>
    <t>EG 9b</t>
  </si>
  <si>
    <t>EG 9a</t>
  </si>
  <si>
    <t>EG 1</t>
  </si>
  <si>
    <t>EG 2</t>
  </si>
  <si>
    <t>EG 3</t>
  </si>
  <si>
    <t>EG 4</t>
  </si>
  <si>
    <t>EG 5</t>
  </si>
  <si>
    <t>EG 6</t>
  </si>
  <si>
    <t>EG 7</t>
  </si>
  <si>
    <t>EG 8</t>
  </si>
  <si>
    <t>EG 9</t>
  </si>
  <si>
    <t>EG 10</t>
  </si>
  <si>
    <t>EG 11</t>
  </si>
  <si>
    <t>EG 12</t>
  </si>
  <si>
    <t>EG 13</t>
  </si>
  <si>
    <t>Peko-Rechner</t>
  </si>
  <si>
    <t>S 18</t>
  </si>
  <si>
    <t>S 17</t>
  </si>
  <si>
    <t>S 16</t>
  </si>
  <si>
    <t>S 15</t>
  </si>
  <si>
    <t>S 14</t>
  </si>
  <si>
    <t>S 13</t>
  </si>
  <si>
    <t>S 12</t>
  </si>
  <si>
    <t>S 11b</t>
  </si>
  <si>
    <t>S 11a</t>
  </si>
  <si>
    <t>S 9</t>
  </si>
  <si>
    <t>S 8b</t>
  </si>
  <si>
    <t>S 8a</t>
  </si>
  <si>
    <t>S 7</t>
  </si>
  <si>
    <t>S 4</t>
  </si>
  <si>
    <t>S 3</t>
  </si>
  <si>
    <t>S 2</t>
  </si>
  <si>
    <t>TVL_S</t>
  </si>
  <si>
    <t>K 2</t>
  </si>
  <si>
    <t>K 3</t>
  </si>
  <si>
    <t>K 4</t>
  </si>
  <si>
    <t>K 5</t>
  </si>
  <si>
    <t>K 6</t>
  </si>
  <si>
    <t>K 7</t>
  </si>
  <si>
    <t>K 8</t>
  </si>
  <si>
    <t>K 9</t>
  </si>
  <si>
    <t>K 10</t>
  </si>
  <si>
    <t>K 11</t>
  </si>
  <si>
    <t>K 12</t>
  </si>
  <si>
    <t>K 13</t>
  </si>
  <si>
    <t>K 14</t>
  </si>
  <si>
    <t>Kirchliche Arbeitnehmerinnen Diakonie</t>
  </si>
  <si>
    <t>AVR</t>
  </si>
  <si>
    <t>AVB_Parität</t>
  </si>
  <si>
    <t xml:space="preserve">A </t>
  </si>
  <si>
    <t xml:space="preserve">B </t>
  </si>
  <si>
    <t xml:space="preserve">C </t>
  </si>
  <si>
    <t xml:space="preserve">D </t>
  </si>
  <si>
    <t xml:space="preserve">E </t>
  </si>
  <si>
    <t xml:space="preserve">F </t>
  </si>
  <si>
    <t xml:space="preserve">G </t>
  </si>
  <si>
    <t xml:space="preserve">H </t>
  </si>
  <si>
    <t>KTD</t>
  </si>
  <si>
    <t>Kirchlicher Tarifvertrag Diakonie</t>
  </si>
  <si>
    <t>Arbeitsvertragsbedingungen des Paritätischen Wohlfahrtsverbandes</t>
  </si>
  <si>
    <t>DRK</t>
  </si>
  <si>
    <t>E 15Ü</t>
  </si>
  <si>
    <t>E 15</t>
  </si>
  <si>
    <t>E 14</t>
  </si>
  <si>
    <t>E 13</t>
  </si>
  <si>
    <t>E 12</t>
  </si>
  <si>
    <t>E 11</t>
  </si>
  <si>
    <t>E 10</t>
  </si>
  <si>
    <t>E 9</t>
  </si>
  <si>
    <t>E 8</t>
  </si>
  <si>
    <t>E 7</t>
  </si>
  <si>
    <t>E 6</t>
  </si>
  <si>
    <t>E 6a</t>
  </si>
  <si>
    <t>E 6b</t>
  </si>
  <si>
    <t>E 5</t>
  </si>
  <si>
    <t>E 4</t>
  </si>
  <si>
    <t>E 3</t>
  </si>
  <si>
    <t>E 2</t>
  </si>
  <si>
    <t>E 1</t>
  </si>
  <si>
    <t>Arbeitsvertragsrichtlinien für Einrichtungen der Diakonie</t>
  </si>
  <si>
    <t xml:space="preserve">S 18 </t>
  </si>
  <si>
    <t xml:space="preserve">S 17 </t>
  </si>
  <si>
    <t xml:space="preserve">S 16 Ü </t>
  </si>
  <si>
    <t xml:space="preserve">S 16 </t>
  </si>
  <si>
    <t xml:space="preserve">S 15 </t>
  </si>
  <si>
    <t xml:space="preserve">S 14 </t>
  </si>
  <si>
    <t xml:space="preserve">S 13 Ü </t>
  </si>
  <si>
    <t xml:space="preserve">S 13 </t>
  </si>
  <si>
    <t xml:space="preserve">S 12 </t>
  </si>
  <si>
    <t xml:space="preserve">S 11b </t>
  </si>
  <si>
    <t xml:space="preserve">S 11a </t>
  </si>
  <si>
    <t xml:space="preserve">S 9 </t>
  </si>
  <si>
    <t xml:space="preserve">S 8b </t>
  </si>
  <si>
    <t xml:space="preserve">S 8a </t>
  </si>
  <si>
    <t xml:space="preserve">S 7 </t>
  </si>
  <si>
    <t xml:space="preserve">S 4 </t>
  </si>
  <si>
    <t xml:space="preserve">S 3 </t>
  </si>
  <si>
    <t xml:space="preserve">S 2 </t>
  </si>
  <si>
    <t>Deutsches Rotes Kreuz</t>
  </si>
  <si>
    <t>Verwaltung</t>
  </si>
  <si>
    <t>Küchenpers.</t>
  </si>
  <si>
    <t>Hauswirtschaft</t>
  </si>
  <si>
    <t>Techn. Personal</t>
  </si>
  <si>
    <t>Nachtwache</t>
  </si>
  <si>
    <t>Rufbereitschaft</t>
  </si>
  <si>
    <t>Nachtbereitschaft</t>
  </si>
  <si>
    <t>Pflegefachkräfte</t>
  </si>
  <si>
    <t>Praktikantinnen</t>
  </si>
  <si>
    <t>Funktion</t>
  </si>
  <si>
    <t>Pflegedienste</t>
  </si>
  <si>
    <t>Wirtschaftsdienst</t>
  </si>
  <si>
    <t>Erziehung_und_Betr.</t>
  </si>
  <si>
    <t>Leitung_Verw.</t>
  </si>
  <si>
    <t>Grp._übergr._Dst.</t>
  </si>
  <si>
    <t>Sonstiges_Pers.</t>
  </si>
  <si>
    <t>Arbeitsvorbereit.</t>
  </si>
  <si>
    <t>Beitragsbemessungsgrenze RV/ AV</t>
  </si>
  <si>
    <t>Beitragsbemessungsgrenze KV/ PV</t>
  </si>
  <si>
    <t>AVR Caritas Anl. 33</t>
  </si>
  <si>
    <t>Caritas_Anl._33</t>
  </si>
  <si>
    <t>Sonstiges Personal</t>
  </si>
  <si>
    <t>Basisleistung</t>
  </si>
  <si>
    <t>Bemerkungen</t>
  </si>
  <si>
    <t>allein durch AG; Höhe wird durch KK bestimmt</t>
  </si>
  <si>
    <t>Personalkosten</t>
  </si>
  <si>
    <t>Overhead</t>
  </si>
  <si>
    <t>Datenschutz</t>
  </si>
  <si>
    <t>Qualitätssicherung</t>
  </si>
  <si>
    <t>Arbeitnehmermitbestimmung</t>
  </si>
  <si>
    <t>Arbeitsschutz</t>
  </si>
  <si>
    <t>Partizipation</t>
  </si>
  <si>
    <t>AN-Mitbestimmung</t>
  </si>
  <si>
    <t>mon. Betrag/ VZÄ</t>
  </si>
  <si>
    <t>Anmerkung</t>
  </si>
  <si>
    <t>Spalte1</t>
  </si>
  <si>
    <t>Jahres-
sonder-
zahlung</t>
  </si>
  <si>
    <t>Ergebnis</t>
  </si>
  <si>
    <t>Summe</t>
  </si>
  <si>
    <t>Sozialpäd. Assist.</t>
  </si>
  <si>
    <t>Leitung gesamt</t>
  </si>
  <si>
    <t>BFD, FSJ</t>
  </si>
  <si>
    <t>Kein Tarif</t>
  </si>
  <si>
    <t>Keine Tarifbindung</t>
  </si>
  <si>
    <t>Zulagen nominal</t>
  </si>
  <si>
    <t>Zulagen prozentual</t>
  </si>
  <si>
    <t>%</t>
  </si>
  <si>
    <t>Jahressonder-zahlung
[gem. VZÄ-Anteil]
- jährlich -</t>
  </si>
  <si>
    <t>AG-Anteil
KV/ PV
[gem. VZÄ-Anteil]
- jährlich -</t>
  </si>
  <si>
    <t>AG-Anteil
ZV
[gem. VZÄ-Anteil]
- jährlich -</t>
  </si>
  <si>
    <t>Entgelt
[gem. VZÄ-Anteil]
- monatlich -</t>
  </si>
  <si>
    <t>Zulagen
[gem. VZÄ-Anteil]
- jährlich -</t>
  </si>
  <si>
    <t xml:space="preserve">
Funktion
- Auswahl -</t>
  </si>
  <si>
    <t xml:space="preserve">
Tätigkeit/ Ausbildung
- Auswahl -</t>
  </si>
  <si>
    <t xml:space="preserve">
Tarif
- Auswahl -</t>
  </si>
  <si>
    <t xml:space="preserve">
Verg.-Gruppe
- Auswahl -</t>
  </si>
  <si>
    <t xml:space="preserve">
Zeitstufe
- Eingabe -</t>
  </si>
  <si>
    <t xml:space="preserve">
Stellenanteil
- Eingabe -</t>
  </si>
  <si>
    <t>Zuschläge
[gem. VZÄ-Anteil]
- jährlich -</t>
  </si>
  <si>
    <t>Jahres-AG-Brutto
[gem. VZÄ-
Anteil]
- gesamt -</t>
  </si>
  <si>
    <t>AG-Anteil
AV/ RV/ Uml.
[gem. VZÄ-Anteil]
- jährlich -</t>
  </si>
  <si>
    <t>Jahres-AG-Brutto
[gem. VZÄ-
Anteil]
- gesamt -</t>
  </si>
  <si>
    <r>
      <t>Personalstellen</t>
    </r>
    <r>
      <rPr>
        <sz val="9"/>
        <rFont val="Calibri"/>
        <family val="2"/>
        <scheme val="minor"/>
      </rPr>
      <t xml:space="preserve">                        (umgerechnet auf Vollzeitkräfte)</t>
    </r>
  </si>
  <si>
    <t>ES 3</t>
  </si>
  <si>
    <t>ES 4</t>
  </si>
  <si>
    <t>ES 5</t>
  </si>
  <si>
    <t>ES 8</t>
  </si>
  <si>
    <t>ES 9</t>
  </si>
  <si>
    <t>ES 10</t>
  </si>
  <si>
    <t>ES 11</t>
  </si>
  <si>
    <t>ES 12</t>
  </si>
  <si>
    <t>mtl. Entgelt
gem. Tarif-Tabelle
(VZÄ)</t>
  </si>
  <si>
    <t>Pauschalsatz Minijob</t>
  </si>
  <si>
    <t>Minijob</t>
  </si>
  <si>
    <t>Leitung Bereich</t>
  </si>
  <si>
    <t>Leitung vor Ort</t>
  </si>
  <si>
    <t>Stellen-/
Personalnr.
- Eingabe -</t>
  </si>
  <si>
    <t>Einstellungs-
datum
- Eingabe -</t>
  </si>
  <si>
    <t>Sozial-, Heilpädagog*innen, Sozialarbeiter*innen</t>
  </si>
  <si>
    <t>Köch*innen</t>
  </si>
  <si>
    <t>Praktikant*innen</t>
  </si>
  <si>
    <t>Pflegehelfer*innen</t>
  </si>
  <si>
    <t>Reinigungskräfte</t>
  </si>
  <si>
    <t>Alltagsbegleiter*innen</t>
  </si>
  <si>
    <t>Begleitende_Assist.</t>
  </si>
  <si>
    <t>Sozialpädagog*in</t>
  </si>
  <si>
    <t>Heilpädagog*in</t>
  </si>
  <si>
    <t>Sozialarbeiter*in</t>
  </si>
  <si>
    <t>Erzieher*in</t>
  </si>
  <si>
    <t>Heilerz.-Pfleger*in</t>
  </si>
  <si>
    <t>Ergotherapeut*in</t>
  </si>
  <si>
    <t>Krankengymnast*in</t>
  </si>
  <si>
    <t>Logopäd*in</t>
  </si>
  <si>
    <t>Hauswirtschafter*in</t>
  </si>
  <si>
    <t>Köch*in</t>
  </si>
  <si>
    <t>Kinderpfleger*in</t>
  </si>
  <si>
    <t>Alltagsbegleiter*in</t>
  </si>
  <si>
    <t>Pflegehelfer*in</t>
  </si>
  <si>
    <t>Kirchl. Anerk. Heimerz.</t>
  </si>
  <si>
    <t>Ergotherapeut*innen, Logopäd*innen, Krankengymnast*innen</t>
  </si>
  <si>
    <t>ZKV</t>
  </si>
  <si>
    <t>Zusatzbeitrag Krankenversicherung</t>
  </si>
  <si>
    <t>Qualifizierte_Assist.</t>
  </si>
  <si>
    <t>Assistenzleistungen</t>
  </si>
  <si>
    <t>Erzieher*innen, Heilerziehungspfleger*innen</t>
  </si>
  <si>
    <t>Vorhalteleistungen</t>
  </si>
  <si>
    <t>Sozialpädagogische Assistent*innen
kirchl. anerkannte Heimerzieher*innen
Kinderpfleger*innen
Heilerziehungspflegehelfer*innen</t>
  </si>
  <si>
    <t>Hilfskräfte</t>
  </si>
  <si>
    <t>Dipl.-Pädagogin</t>
  </si>
  <si>
    <t>Sozialpädagogin</t>
  </si>
  <si>
    <t>Sozialarbeiterin</t>
  </si>
  <si>
    <t>Heilpädagogin</t>
  </si>
  <si>
    <t>Therapeutin</t>
  </si>
  <si>
    <t>Pflege</t>
  </si>
  <si>
    <t>I</t>
  </si>
  <si>
    <t>II</t>
  </si>
  <si>
    <t>III</t>
  </si>
  <si>
    <t>IV</t>
  </si>
  <si>
    <t>Hauswirt-
schaft</t>
  </si>
  <si>
    <t>Sonstiges
Personal</t>
  </si>
  <si>
    <t>Gesetzliche
Vorgaben</t>
  </si>
  <si>
    <t>Funktion / Qualifikation</t>
  </si>
  <si>
    <t>allein durch AG</t>
  </si>
  <si>
    <r>
      <t xml:space="preserve">Leitung
</t>
    </r>
    <r>
      <rPr>
        <sz val="10"/>
        <rFont val="Calibri"/>
        <family val="2"/>
        <scheme val="minor"/>
      </rPr>
      <t>(Gesamt, Bereich, vor Ort)</t>
    </r>
  </si>
  <si>
    <r>
      <rPr>
        <b/>
        <sz val="10"/>
        <rFont val="Calibri"/>
        <family val="2"/>
        <scheme val="minor"/>
      </rPr>
      <t>Verwaltung</t>
    </r>
    <r>
      <rPr>
        <sz val="10"/>
        <rFont val="Calibri"/>
        <family val="2"/>
        <scheme val="minor"/>
      </rPr>
      <t xml:space="preserve">
(zentral, dezentral, extern)</t>
    </r>
  </si>
  <si>
    <t>Arbeitssicherheit</t>
  </si>
  <si>
    <t>Sonst._Personal</t>
  </si>
  <si>
    <t>TVL_ S</t>
  </si>
  <si>
    <t>Hausmeister*in</t>
  </si>
  <si>
    <t>Gärtner*in</t>
  </si>
  <si>
    <t>134</t>
  </si>
  <si>
    <t>Heilerz.-Pflegehelfer*in</t>
  </si>
  <si>
    <t>Personal</t>
  </si>
  <si>
    <t>Kosten
 Ø pro VZÄ</t>
  </si>
  <si>
    <t>Zeitkorridor 1</t>
  </si>
  <si>
    <t>Zeitkorridor 2</t>
  </si>
  <si>
    <t>Zeitkorridor 3</t>
  </si>
  <si>
    <t>Zeitkorridor 4</t>
  </si>
  <si>
    <t>eP</t>
  </si>
  <si>
    <t>Hk</t>
  </si>
  <si>
    <t>Spalte2</t>
  </si>
  <si>
    <t>Keine</t>
  </si>
  <si>
    <t>Nacht-bereitschaft</t>
  </si>
  <si>
    <t>Ruf-Bereitschaft</t>
  </si>
  <si>
    <t>TVöD_Bund</t>
  </si>
  <si>
    <t>E 2Ü</t>
  </si>
  <si>
    <t>Angestellte des Öffentlichen Dienste im Bereich des Bundes</t>
  </si>
  <si>
    <t>1a</t>
  </si>
  <si>
    <t>1b</t>
  </si>
  <si>
    <t>4a</t>
  </si>
  <si>
    <t>4b</t>
  </si>
  <si>
    <t>5b</t>
  </si>
  <si>
    <t>5c</t>
  </si>
  <si>
    <t>6b</t>
  </si>
  <si>
    <t>9a</t>
  </si>
  <si>
    <t>Caritas_RK_Ost</t>
  </si>
  <si>
    <t>AVR Caritas (RK Ost - Gebiet West)</t>
  </si>
  <si>
    <t>15</t>
  </si>
  <si>
    <t>14</t>
  </si>
  <si>
    <t>13</t>
  </si>
  <si>
    <t>12</t>
  </si>
  <si>
    <t>11</t>
  </si>
  <si>
    <t>10</t>
  </si>
  <si>
    <t>9c</t>
  </si>
  <si>
    <t>9b</t>
  </si>
  <si>
    <t>8</t>
  </si>
  <si>
    <t>7</t>
  </si>
  <si>
    <t>6</t>
  </si>
  <si>
    <t>5</t>
  </si>
  <si>
    <t>4</t>
  </si>
  <si>
    <t>3</t>
  </si>
  <si>
    <t>2</t>
  </si>
  <si>
    <t>1</t>
  </si>
  <si>
    <t>TV_AVH</t>
  </si>
  <si>
    <t>Tarifvertrag für die Arbeitsrechtliche Vereinigung Hamburg e.V.</t>
  </si>
  <si>
    <t>RTV_Mürwiker</t>
  </si>
  <si>
    <t>Rahmentarifvertrag für AN der Die Mürwiker GmbH</t>
  </si>
  <si>
    <t>Keine Formelberechnung für
die Jahressonderzahlung möglich</t>
  </si>
  <si>
    <t>V</t>
  </si>
  <si>
    <t>VI</t>
  </si>
  <si>
    <r>
      <rPr>
        <b/>
        <sz val="14"/>
        <rFont val="Calibri"/>
        <family val="2"/>
        <scheme val="minor"/>
      </rPr>
      <t>Keine Formelberechnung möglich!</t>
    </r>
    <r>
      <rPr>
        <b/>
        <sz val="12"/>
        <rFont val="Calibri"/>
        <family val="2"/>
        <scheme val="minor"/>
      </rPr>
      <t xml:space="preserve">
Jahressonderzahlung gem. Anl. 14 des Tarifvertrages:</t>
    </r>
    <r>
      <rPr>
        <sz val="12"/>
        <rFont val="Calibri"/>
        <family val="2"/>
        <scheme val="minor"/>
      </rPr>
      <t xml:space="preserve">
(1) Die oder der MAin, die oder der sich am 1. November eines Jahres in einem Beschäftigungsverhältnis befindet, das mindestens bis zum 31. Dezember des Jahres besteht, erhält eine Jahressonderzahlung (JSZ).
(2) Die Höhe der JSZ errechnet sich aus der Summe der Bezüge gemäß Unterabsatz 3 der Monate Januar bis einschließlich Oktober des Jahres, dividiert durch zehn. Für Mitarbeiterinnen und Mitarbeiter, mit denen vertraglich variable Mehrarbeit vereinbart ist, erhöht sich dieser Betrag um die durchschnittliche Vergütung der tatsächlich geleisteten Mehrarbeit.
Beginnt das Beschäftigungsverhältnis nach dem 1. Oktober, wird die Jahressonderzahlung auf der Basis der Bezüge für den Monat November, dividiert durch zehn, berechnet (also 10 %).
Zu den Bezügen zählt das monatliche Tabellenentgelt, die Kinderzulage, ggf. die Besitzstandszulage, die in Monatsbeträgen festgelegten Zulagen sowie die Zeitzuschläge gemäß § 20a AVR.</t>
    </r>
  </si>
  <si>
    <t>Fremdpersonal</t>
  </si>
  <si>
    <t>Wirtschafts-,
Versorgungs- und techn. Dienste</t>
  </si>
  <si>
    <t>Technisches Personal, Hausmeister*in, Gärtner*in</t>
  </si>
  <si>
    <t>Hauswirtschaftsltg.</t>
  </si>
  <si>
    <t>Hauswirtschaftsleitung, Küchenpersonal</t>
  </si>
  <si>
    <t>päd. Leistungen</t>
  </si>
  <si>
    <t>TVöD_VKA</t>
  </si>
  <si>
    <t>TVöD_SuE</t>
  </si>
  <si>
    <t>Aufteilung der Stellenanteile für die Kalkulation</t>
  </si>
  <si>
    <t>qual. Assist.</t>
  </si>
  <si>
    <t>begl. Assist.</t>
  </si>
  <si>
    <r>
      <t xml:space="preserve">Stundensatz </t>
    </r>
    <r>
      <rPr>
        <b/>
        <sz val="8"/>
        <rFont val="Calibri"/>
        <family val="2"/>
        <scheme val="minor"/>
      </rPr>
      <t>gem.
§ 21 Abs. 7 LRV</t>
    </r>
  </si>
  <si>
    <t>Ansprechperson § 78 Abs. 6 SGB IX</t>
  </si>
  <si>
    <t>Grundlegende Vorhalte-leistungen</t>
  </si>
  <si>
    <t>Ansprechperson</t>
  </si>
  <si>
    <t>TVL</t>
  </si>
  <si>
    <t>E 13Ü</t>
  </si>
  <si>
    <t>Tarifvertrag für die Länder-Allgemeiner Teil</t>
  </si>
  <si>
    <t>Ohne_anderer_Tarif</t>
  </si>
  <si>
    <t>Hauswirtschafter*innen</t>
  </si>
  <si>
    <t>Reinigungskräfte, Sonstiges Personal</t>
  </si>
  <si>
    <t>Nur für kalkulatorische Zwecke; keine Personalvereinbarung</t>
  </si>
  <si>
    <t>TVöD Bund, gültig ab 01.03.2024</t>
  </si>
  <si>
    <t>AVB Paritätischer, gültig ab 01.01.2024</t>
  </si>
  <si>
    <t>Tarifvertrag für die Arbeitsrechtliche Vereinigung Hamburg e.V., ab 01.03.2024</t>
  </si>
  <si>
    <t>TVKB</t>
  </si>
  <si>
    <t>III a</t>
  </si>
  <si>
    <t>III b</t>
  </si>
  <si>
    <t>III c</t>
  </si>
  <si>
    <t>IV a</t>
  </si>
  <si>
    <t>IV b</t>
  </si>
  <si>
    <t>IV c</t>
  </si>
  <si>
    <t>V a</t>
  </si>
  <si>
    <t>V b</t>
  </si>
  <si>
    <t>V c</t>
  </si>
  <si>
    <t>Mürwiker, ab 01.03.2024</t>
  </si>
  <si>
    <t>Entgelttabelle TVKB, gültig ab 01.07.2024</t>
  </si>
  <si>
    <t>AD 12</t>
  </si>
  <si>
    <t>AD 11</t>
  </si>
  <si>
    <t>AD 10</t>
  </si>
  <si>
    <t>AD 9</t>
  </si>
  <si>
    <t>AD 8</t>
  </si>
  <si>
    <t>AD 7</t>
  </si>
  <si>
    <t>AD 6</t>
  </si>
  <si>
    <t>AD 5</t>
  </si>
  <si>
    <t>AD 4</t>
  </si>
  <si>
    <t>AD 3</t>
  </si>
  <si>
    <t>AD 2</t>
  </si>
  <si>
    <t>AD 1</t>
  </si>
  <si>
    <t>WD 9</t>
  </si>
  <si>
    <t>WD 8</t>
  </si>
  <si>
    <t>WD 7</t>
  </si>
  <si>
    <t>WD 6</t>
  </si>
  <si>
    <t>WD 5</t>
  </si>
  <si>
    <t>WD 4</t>
  </si>
  <si>
    <t>WD 3</t>
  </si>
  <si>
    <t>WD 2</t>
  </si>
  <si>
    <t>WD 1</t>
  </si>
  <si>
    <t>S 8</t>
  </si>
  <si>
    <t>S 6</t>
  </si>
  <si>
    <t>S 5</t>
  </si>
  <si>
    <t>S 1</t>
  </si>
  <si>
    <t>W 13</t>
  </si>
  <si>
    <t>W 12</t>
  </si>
  <si>
    <t>W 11</t>
  </si>
  <si>
    <t>W 10</t>
  </si>
  <si>
    <t>W 9</t>
  </si>
  <si>
    <t>W 8</t>
  </si>
  <si>
    <t>W 7</t>
  </si>
  <si>
    <t>W 6</t>
  </si>
  <si>
    <t>W 5</t>
  </si>
  <si>
    <t>W 4</t>
  </si>
  <si>
    <t>W 3</t>
  </si>
  <si>
    <t>W 2</t>
  </si>
  <si>
    <t>W 1</t>
  </si>
  <si>
    <t>E 10</t>
  </si>
  <si>
    <t>E 9</t>
  </si>
  <si>
    <t>E 8a</t>
  </si>
  <si>
    <t>E 8</t>
  </si>
  <si>
    <t>E 7</t>
  </si>
  <si>
    <t>E 6</t>
  </si>
  <si>
    <t>E 5</t>
  </si>
  <si>
    <t>E 4</t>
  </si>
  <si>
    <t>E 3</t>
  </si>
  <si>
    <t>E 2</t>
  </si>
  <si>
    <t>E 1</t>
  </si>
  <si>
    <t>Parität_TG</t>
  </si>
  <si>
    <t>Paritätische Tarifgemeinschaft</t>
  </si>
  <si>
    <t>AVR Caritas Anlage 33, gültig ab 01.01.2025</t>
  </si>
  <si>
    <t>AVR Caritas (RK Ost - Gebiet West), ab 01.01.2025</t>
  </si>
  <si>
    <t>ES 13</t>
  </si>
  <si>
    <t>ES 14</t>
  </si>
  <si>
    <t>TV-L, gültig von 01.02.2025</t>
  </si>
  <si>
    <t>KTD, gültig ab 01.01.2025</t>
  </si>
  <si>
    <t>KS 3</t>
  </si>
  <si>
    <t>KS 4</t>
  </si>
  <si>
    <t>KS 5</t>
  </si>
  <si>
    <t>KS 7</t>
  </si>
  <si>
    <t>KS 8</t>
  </si>
  <si>
    <t>KS 9</t>
  </si>
  <si>
    <t>KS 10</t>
  </si>
  <si>
    <t>KS 11</t>
  </si>
  <si>
    <t>KS 12</t>
  </si>
  <si>
    <t>AVR, gültig ab 01.03.2025</t>
  </si>
  <si>
    <t>Entgelttabelle TVöD SuE, gültig vom 01.04.2025 inkl. SuE Zulage</t>
  </si>
  <si>
    <t>Entgelttabelle TVöD VKA, gültig vom 01.04.2025</t>
  </si>
  <si>
    <t>Entgelttabelle TV-L S, gültig ab 01.02.2025 inkl. Zulage</t>
  </si>
  <si>
    <t>Parit. TG, gültig ab 01.07.2025</t>
  </si>
  <si>
    <t>5.880,30 €</t>
  </si>
  <si>
    <t>6.181,20 €</t>
  </si>
  <si>
    <t>6.482,10 €</t>
  </si>
  <si>
    <t>6.783,00 €</t>
  </si>
  <si>
    <t>7.083,90 €</t>
  </si>
  <si>
    <t>5.273,40 €</t>
  </si>
  <si>
    <t>5.528,40 €</t>
  </si>
  <si>
    <t>5.829,30 €</t>
  </si>
  <si>
    <t>6.579,00 €</t>
  </si>
  <si>
    <t>4.671,60 €</t>
  </si>
  <si>
    <t>4.875,60 €</t>
  </si>
  <si>
    <t>5.074,50 €</t>
  </si>
  <si>
    <t>5.477,40 €</t>
  </si>
  <si>
    <t>4.467,60 €</t>
  </si>
  <si>
    <t>5.278,50 €</t>
  </si>
  <si>
    <t>4.120,80 €</t>
  </si>
  <si>
    <t>4.319,70 €</t>
  </si>
  <si>
    <t>4.447,20 €</t>
  </si>
  <si>
    <t>4.651,20 €</t>
  </si>
  <si>
    <t>5.028,60 €</t>
  </si>
  <si>
    <t>3.916,80 €</t>
  </si>
  <si>
    <t>4.345,20 €</t>
  </si>
  <si>
    <t>4.549,20 €</t>
  </si>
  <si>
    <t>4.824,60 €</t>
  </si>
  <si>
    <t>3.799,50 €</t>
  </si>
  <si>
    <t>4.029,00 €</t>
  </si>
  <si>
    <t>4.309,50 €</t>
  </si>
  <si>
    <t>4.518,60 €</t>
  </si>
  <si>
    <t>4.794,00 €</t>
  </si>
  <si>
    <t>3.646,50 €</t>
  </si>
  <si>
    <t>3.825,00 €</t>
  </si>
  <si>
    <t>4.003,50 €</t>
  </si>
  <si>
    <t>4.182,00 €</t>
  </si>
  <si>
    <t>4.360,50 €</t>
  </si>
  <si>
    <t>3.508,80 €</t>
  </si>
  <si>
    <t>3.687,30 €</t>
  </si>
  <si>
    <t>3.850,50 €</t>
  </si>
  <si>
    <t>4.013,70 €</t>
  </si>
  <si>
    <t>4.151,40 €</t>
  </si>
  <si>
    <t>2.958,00 €</t>
  </si>
  <si>
    <t>3.060,00 €</t>
  </si>
  <si>
    <t>3.162,00 €</t>
  </si>
  <si>
    <t>3.264,00 €</t>
  </si>
  <si>
    <t>3.366,00 €</t>
  </si>
  <si>
    <t>2.896,80 €</t>
  </si>
  <si>
    <t>2.988,60 €</t>
  </si>
  <si>
    <t>3.080,40 €</t>
  </si>
  <si>
    <t>3.172,20 €</t>
  </si>
  <si>
    <t>2.728,50 €</t>
  </si>
  <si>
    <t>2.805,00 €</t>
  </si>
  <si>
    <t>2.881,50 €</t>
  </si>
  <si>
    <t>3.034,50 €</t>
  </si>
  <si>
    <t>3.621,00 €</t>
  </si>
  <si>
    <t>3.468,00 €</t>
  </si>
  <si>
    <t>3.386,40 €</t>
  </si>
  <si>
    <t>3.564,90 €</t>
  </si>
  <si>
    <t>3.743,40 €</t>
  </si>
  <si>
    <t>3.891,30 €</t>
  </si>
  <si>
    <t>4.039,20 €</t>
  </si>
  <si>
    <t>3.325,20 €</t>
  </si>
  <si>
    <t>2.856,00 €</t>
  </si>
  <si>
    <t>2.652,00 €</t>
  </si>
  <si>
    <t>2.346,00 €</t>
  </si>
  <si>
    <t>2.376,60 €</t>
  </si>
  <si>
    <t>2.407,20 €</t>
  </si>
  <si>
    <t>2.437,80 €</t>
  </si>
  <si>
    <t>2.468,40 €</t>
  </si>
  <si>
    <t>4.457,40 €</t>
  </si>
  <si>
    <t>4.610,40 €</t>
  </si>
  <si>
    <t>5.140,80 €</t>
  </si>
  <si>
    <t>5.589,60 €</t>
  </si>
  <si>
    <t>6.094,50 €</t>
  </si>
  <si>
    <t>4.233,00 €</t>
  </si>
  <si>
    <t>4.437,00 €</t>
  </si>
  <si>
    <t>4.732,80 €</t>
  </si>
  <si>
    <t>5.181,60 €</t>
  </si>
  <si>
    <t>5.742,60 €</t>
  </si>
  <si>
    <t>4.304,40 €</t>
  </si>
  <si>
    <t>4.620,60 €</t>
  </si>
  <si>
    <t>4.936,80 €</t>
  </si>
  <si>
    <t>5.293,80 €</t>
  </si>
  <si>
    <t>3.876,00 €</t>
  </si>
  <si>
    <t>4.743,00 €</t>
  </si>
  <si>
    <t>5.110,20 €</t>
  </si>
  <si>
    <t>3.692,40 €</t>
  </si>
  <si>
    <t>3.967,80 €</t>
  </si>
  <si>
    <t>4.258,50 €</t>
  </si>
  <si>
    <t>4.590,00 €</t>
  </si>
  <si>
    <t>4.962,30 €</t>
  </si>
  <si>
    <t>3.814,80 €</t>
  </si>
  <si>
    <t>4.059,60 €</t>
  </si>
  <si>
    <t>4.814,40 €</t>
  </si>
  <si>
    <t>3.641,40 €</t>
  </si>
  <si>
    <t>3.896,40 €</t>
  </si>
  <si>
    <t>4.263,60 €</t>
  </si>
  <si>
    <t>3.177,30 €</t>
  </si>
  <si>
    <t>3.376,20 €</t>
  </si>
  <si>
    <t>3.575,10 €</t>
  </si>
  <si>
    <t>3.702,60 €</t>
  </si>
  <si>
    <t>3.830,10 €</t>
  </si>
  <si>
    <t>2.815,20 €</t>
  </si>
  <si>
    <t>2.907,00 €</t>
  </si>
  <si>
    <t>2.998,80 €</t>
  </si>
  <si>
    <t>3.090,60 €</t>
  </si>
  <si>
    <t>3.187,50 €</t>
  </si>
  <si>
    <t>6.497,40 €</t>
  </si>
  <si>
    <t>6.140,40 €</t>
  </si>
  <si>
    <t>4.365,60 €</t>
  </si>
  <si>
    <t>4.681,80 €</t>
  </si>
  <si>
    <t>4.998,00 €</t>
  </si>
  <si>
    <t>5.355,00 €</t>
  </si>
  <si>
    <t>5.599,80 €</t>
  </si>
  <si>
    <t>5.538,60 €</t>
  </si>
  <si>
    <t>5.304,00 €</t>
  </si>
  <si>
    <t>4.069,80 €</t>
  </si>
  <si>
    <t>4.712,40 €</t>
  </si>
  <si>
    <t>5.059,20 €</t>
  </si>
  <si>
    <t>5.263,20 €</t>
  </si>
  <si>
    <t>5.089,80 €</t>
  </si>
  <si>
    <t>4.916,40 €</t>
  </si>
  <si>
    <t>3.978,00 €</t>
  </si>
  <si>
    <t>3.202,80 €</t>
  </si>
  <si>
    <t>3.396,60 €</t>
  </si>
  <si>
    <t>3.549,60 €</t>
  </si>
  <si>
    <t>3.626,10 €</t>
  </si>
  <si>
    <t>3.284,40 €</t>
  </si>
  <si>
    <t>Stiftung Uhlebüll, ab 01.04.2025</t>
  </si>
  <si>
    <t>ETV_Uhlebüll</t>
  </si>
  <si>
    <t>2B</t>
  </si>
  <si>
    <t>Entgelttarifvertrag für AN der Stiftung Uhlebüll</t>
  </si>
  <si>
    <t>MERKE: Positionen 9 und 10 bei Anwendung einer bes. Wohnform hier Differenz Gesamkosten abzüglich KdU eintragen und Stellenanteile selbst errechnen!</t>
  </si>
  <si>
    <t>DRK, gültig ab 01.09.2025</t>
  </si>
  <si>
    <t>DRK, gültig ab 01.10.2026</t>
  </si>
  <si>
    <t>DRK, gültig ab 01.01.2027</t>
  </si>
  <si>
    <t>noch unklar</t>
  </si>
  <si>
    <t>AVR Caritas (RK Ost - Gebiet West), ab 01.01.2026</t>
  </si>
  <si>
    <t>Datum</t>
  </si>
  <si>
    <t>Änderungen/ Ergänzungen</t>
  </si>
  <si>
    <t>Änderungshistorie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</si>
</sst>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1">
    <numFmt numFmtId="7" formatCode="#,##0.00\ &quot;€&quot;;\-#,##0.00\ &quot;€&quot;"/>
    <numFmt numFmtId="8" formatCode="#,##0.00\ &quot;€&quot;;[Red]\-#,##0.00\ &quot;€&quot;"/>
    <numFmt numFmtId="44" formatCode="_-* #,##0.00\ &quot;€&quot;_-;\-* #,##0.00\ &quot;€&quot;_-;_-* &quot;-&quot;??\ &quot;€&quot;_-;_-@_-"/>
    <numFmt numFmtId="164" formatCode="_-* #,##0.00\ _€_-;\-* #,##0.00\ _€_-;_-* &quot;-&quot;??\ _€_-;_-@_-"/>
    <numFmt numFmtId="165" formatCode="0.000%"/>
    <numFmt numFmtId="166" formatCode="0.0%"/>
    <numFmt numFmtId="167" formatCode="#,##0.00\ &quot;€&quot;"/>
    <numFmt numFmtId="168" formatCode="_-* #,##0.00\ &quot;DM&quot;_-;\-* #,##0.00\ &quot;DM&quot;_-;_-* &quot;-&quot;??\ &quot;DM&quot;_-;_-@_-"/>
    <numFmt numFmtId="169" formatCode="#,##0.00_ ;[Red]\-#,##0.00\ "/>
    <numFmt numFmtId="170" formatCode="dd/\ mmmm\ \ \ \ ;"/>
    <numFmt numFmtId="171" formatCode="0.00%\ \ \ ;"/>
  </numFmts>
  <fonts count="42">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4"/>
      <color theme="1"/>
      <name val="Calibri"/>
      <family val="2"/>
      <scheme val="minor"/>
    </font>
    <font>
      <sz val="11"/>
      <color rgb="FF00B050"/>
      <name val="Calibri"/>
      <family val="2"/>
      <scheme val="minor"/>
    </font>
    <font>
      <sz val="9"/>
      <color theme="1"/>
      <name val="Calibri"/>
      <family val="2"/>
      <scheme val="minor"/>
    </font>
    <font>
      <b/>
      <sz val="14"/>
      <color theme="1"/>
      <name val="Calibri"/>
      <family val="2"/>
      <scheme val="minor"/>
    </font>
    <font>
      <sz val="14"/>
      <color rgb="FF00B050"/>
      <name val="Calibri"/>
      <family val="2"/>
      <scheme val="minor"/>
    </font>
    <font>
      <u/>
      <sz val="11"/>
      <color theme="10"/>
      <name val="Calibri"/>
      <family val="2"/>
      <scheme val="minor"/>
    </font>
    <font>
      <b/>
      <sz val="18"/>
      <color theme="1"/>
      <name val="Calibri"/>
      <family val="2"/>
      <scheme val="minor"/>
    </font>
    <font>
      <sz val="11"/>
      <name val="Calibri"/>
      <family val="2"/>
      <scheme val="minor"/>
    </font>
    <font>
      <sz val="14"/>
      <name val="Calibri"/>
      <family val="2"/>
      <scheme val="minor"/>
    </font>
    <font>
      <sz val="11"/>
      <color theme="0" tint="-0.14999847407452621"/>
      <name val="Calibri"/>
      <family val="2"/>
      <scheme val="minor"/>
    </font>
    <font>
      <b/>
      <sz val="22"/>
      <color rgb="FF00B050"/>
      <name val="Arial"/>
      <family val="2"/>
    </font>
    <font>
      <sz val="12"/>
      <name val="Calibri"/>
      <family val="2"/>
      <scheme val="minor"/>
    </font>
    <font>
      <b/>
      <sz val="12"/>
      <name val="Calibri"/>
      <family val="2"/>
      <scheme val="minor"/>
    </font>
    <font>
      <b/>
      <sz val="14"/>
      <name val="Calibri"/>
      <family val="2"/>
      <scheme val="minor"/>
    </font>
    <font>
      <sz val="10"/>
      <name val="Arial"/>
      <family val="2"/>
    </font>
    <font>
      <b/>
      <sz val="8"/>
      <name val="Arial"/>
      <family val="2"/>
    </font>
    <font>
      <sz val="8"/>
      <name val="Arial"/>
      <family val="2"/>
    </font>
    <font>
      <u/>
      <sz val="10"/>
      <color indexed="12"/>
      <name val="Arial"/>
      <family val="2"/>
    </font>
    <font>
      <sz val="10"/>
      <name val="Arial"/>
      <family val="2"/>
    </font>
    <font>
      <b/>
      <sz val="9"/>
      <name val="Calibri"/>
      <family val="2"/>
      <scheme val="minor"/>
    </font>
    <font>
      <sz val="9"/>
      <name val="Calibri"/>
      <family val="2"/>
      <scheme val="minor"/>
    </font>
    <font>
      <b/>
      <sz val="14"/>
      <color rgb="FFFF0000"/>
      <name val="Calibri"/>
      <family val="2"/>
      <scheme val="minor"/>
    </font>
    <font>
      <b/>
      <sz val="10"/>
      <name val="Calibri"/>
      <family val="2"/>
      <scheme val="minor"/>
    </font>
    <font>
      <sz val="10"/>
      <name val="Calibri"/>
      <family val="2"/>
      <scheme val="minor"/>
    </font>
    <font>
      <i/>
      <sz val="11"/>
      <name val="Calibri"/>
      <family val="2"/>
      <scheme val="minor"/>
    </font>
    <font>
      <sz val="10"/>
      <name val="Arial"/>
      <family val="2"/>
    </font>
    <font>
      <sz val="11"/>
      <name val="MetaBook-Roman"/>
    </font>
    <font>
      <b/>
      <sz val="9"/>
      <color indexed="81"/>
      <name val="Segoe UI"/>
      <family val="2"/>
    </font>
    <font>
      <b/>
      <sz val="12"/>
      <color theme="1"/>
      <name val="Calibri"/>
      <family val="2"/>
      <scheme val="minor"/>
    </font>
    <font>
      <b/>
      <sz val="10"/>
      <color theme="1"/>
      <name val="Calibri"/>
      <family val="2"/>
      <scheme val="minor"/>
    </font>
    <font>
      <b/>
      <sz val="26"/>
      <color rgb="FF00B050"/>
      <name val="Calibri"/>
      <family val="2"/>
      <scheme val="minor"/>
    </font>
    <font>
      <sz val="10"/>
      <name val="Arial"/>
      <family val="2"/>
    </font>
    <font>
      <sz val="10"/>
      <name val="Arial"/>
      <family val="2"/>
    </font>
    <font>
      <sz val="11"/>
      <color theme="0"/>
      <name val="Calibri"/>
      <family val="2"/>
      <scheme val="minor"/>
    </font>
    <font>
      <sz val="9"/>
      <color theme="1"/>
      <name val="Segoe UI"/>
      <family val="2"/>
      <charset val="1"/>
    </font>
    <font>
      <sz val="9"/>
      <color indexed="81"/>
      <name val="Segoe UI"/>
      <family val="2"/>
    </font>
    <font>
      <b/>
      <sz val="11"/>
      <color rgb="FFFF0000"/>
      <name val="Calibri"/>
      <family val="2"/>
      <scheme val="minor"/>
    </font>
    <font>
      <b/>
      <sz val="8"/>
      <name val="Calibri"/>
      <family val="2"/>
      <scheme val="minor"/>
    </font>
  </fonts>
  <fills count="13">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149967955565050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66"/>
        <bgColor indexed="64"/>
      </patternFill>
    </fill>
    <fill>
      <patternFill patternType="gray125">
        <bgColor theme="0" tint="-0.14996795556505021"/>
      </patternFill>
    </fill>
    <fill>
      <patternFill patternType="solid">
        <fgColor theme="0" tint="-0.34998626667073579"/>
        <bgColor indexed="64"/>
      </patternFill>
    </fill>
    <fill>
      <patternFill patternType="solid">
        <fgColor theme="0"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auto="1"/>
      </left>
      <right style="thin">
        <color auto="1"/>
      </right>
      <top style="thin">
        <color theme="0" tint="-0.14996795556505021"/>
      </top>
      <bottom style="thin">
        <color theme="0" tint="-0.14996795556505021"/>
      </bottom>
      <diagonal/>
    </border>
    <border>
      <left/>
      <right/>
      <top style="thin">
        <color indexed="64"/>
      </top>
      <bottom/>
      <diagonal/>
    </border>
    <border>
      <left/>
      <right style="thin">
        <color auto="1"/>
      </right>
      <top/>
      <bottom style="medium">
        <color auto="1"/>
      </bottom>
      <diagonal/>
    </border>
    <border>
      <left style="thin">
        <color auto="1"/>
      </left>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theme="0" tint="-0.14996795556505021"/>
      </top>
      <bottom/>
      <diagonal/>
    </border>
    <border>
      <left/>
      <right style="thin">
        <color indexed="64"/>
      </right>
      <top style="double">
        <color auto="1"/>
      </top>
      <bottom/>
      <diagonal/>
    </border>
    <border>
      <left style="thin">
        <color indexed="64"/>
      </left>
      <right style="thin">
        <color indexed="64"/>
      </right>
      <top style="double">
        <color auto="1"/>
      </top>
      <bottom/>
      <diagonal/>
    </border>
    <border>
      <left style="thin">
        <color indexed="64"/>
      </left>
      <right/>
      <top style="double">
        <color auto="1"/>
      </top>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theme="0" tint="-0.14996795556505021"/>
      </bottom>
      <diagonal/>
    </border>
    <border>
      <left style="thin">
        <color auto="1"/>
      </left>
      <right/>
      <top style="thin">
        <color theme="0" tint="-0.14996795556505021"/>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0">
    <xf numFmtId="0" fontId="0" fillId="0" borderId="0"/>
    <xf numFmtId="44" fontId="1" fillId="0" borderId="0" applyFont="0" applyFill="0" applyBorder="0" applyAlignment="0" applyProtection="0"/>
    <xf numFmtId="9" fontId="1" fillId="0" borderId="0" applyFont="0" applyFill="0" applyBorder="0" applyAlignment="0" applyProtection="0"/>
    <xf numFmtId="0" fontId="9" fillId="0" borderId="0" applyNumberFormat="0" applyFill="0" applyBorder="0" applyAlignment="0" applyProtection="0"/>
    <xf numFmtId="0" fontId="21" fillId="0" borderId="0" applyNumberFormat="0" applyFill="0" applyBorder="0" applyAlignment="0" applyProtection="0">
      <alignment vertical="top"/>
      <protection locked="0"/>
    </xf>
    <xf numFmtId="0" fontId="22" fillId="0" borderId="0" applyBorder="0"/>
    <xf numFmtId="9" fontId="18" fillId="0" borderId="0" applyFont="0" applyFill="0" applyBorder="0" applyAlignment="0" applyProtection="0"/>
    <xf numFmtId="0" fontId="18" fillId="0" borderId="0"/>
    <xf numFmtId="0" fontId="18" fillId="0" borderId="0" applyBorder="0"/>
    <xf numFmtId="168" fontId="18" fillId="0" borderId="0" applyFont="0" applyFill="0" applyBorder="0" applyAlignment="0" applyProtection="0"/>
    <xf numFmtId="0" fontId="29" fillId="0" borderId="0" applyBorder="0"/>
    <xf numFmtId="44" fontId="30" fillId="0" borderId="0" applyFont="0" applyFill="0" applyBorder="0" applyAlignment="0" applyProtection="0"/>
    <xf numFmtId="0" fontId="35" fillId="0" borderId="0" applyBorder="0"/>
    <xf numFmtId="0" fontId="36" fillId="0" borderId="0" applyBorder="0"/>
    <xf numFmtId="0" fontId="38" fillId="0" borderId="0"/>
    <xf numFmtId="164" fontId="38" fillId="0" borderId="0" applyFont="0" applyFill="0" applyBorder="0" applyAlignment="0" applyProtection="0"/>
    <xf numFmtId="16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8" fillId="0" borderId="0" applyFont="0" applyFill="0" applyBorder="0" applyAlignment="0" applyProtection="0"/>
  </cellStyleXfs>
  <cellXfs count="355">
    <xf numFmtId="0" fontId="0" fillId="0" borderId="0" xfId="0"/>
    <xf numFmtId="0" fontId="4" fillId="0" borderId="0" xfId="0" applyFont="1"/>
    <xf numFmtId="0" fontId="4" fillId="0" borderId="0" xfId="0" applyFont="1" applyAlignment="1">
      <alignment horizontal="center"/>
    </xf>
    <xf numFmtId="0" fontId="4" fillId="3" borderId="0" xfId="0" applyFont="1" applyFill="1" applyAlignment="1">
      <alignment horizontal="center" vertical="center"/>
    </xf>
    <xf numFmtId="44" fontId="8" fillId="0" borderId="0" xfId="1" applyFont="1" applyBorder="1" applyAlignment="1">
      <alignment horizontal="center" vertical="center"/>
    </xf>
    <xf numFmtId="9" fontId="4" fillId="3" borderId="0" xfId="2" applyFont="1" applyFill="1" applyBorder="1" applyAlignment="1">
      <alignment horizontal="center"/>
    </xf>
    <xf numFmtId="0" fontId="5" fillId="0" borderId="1" xfId="0" applyFont="1" applyBorder="1" applyAlignment="1" applyProtection="1">
      <alignment horizontal="center"/>
      <protection locked="0"/>
    </xf>
    <xf numFmtId="44" fontId="1" fillId="3" borderId="0" xfId="1" applyFont="1" applyFill="1" applyBorder="1" applyProtection="1"/>
    <xf numFmtId="0" fontId="0" fillId="3" borderId="6" xfId="0" applyFill="1" applyBorder="1" applyAlignment="1">
      <alignment horizontal="center" vertical="center" wrapText="1"/>
    </xf>
    <xf numFmtId="0" fontId="5" fillId="0" borderId="1" xfId="0" applyFont="1" applyBorder="1" applyAlignment="1" applyProtection="1">
      <alignment horizontal="center" vertical="center"/>
      <protection locked="0"/>
    </xf>
    <xf numFmtId="0" fontId="0" fillId="3" borderId="1" xfId="0" applyFill="1" applyBorder="1" applyAlignment="1">
      <alignment horizontal="center" vertical="center" wrapText="1"/>
    </xf>
    <xf numFmtId="0" fontId="8" fillId="0" borderId="0" xfId="0" applyFont="1" applyAlignment="1">
      <alignment horizontal="center" vertical="center"/>
    </xf>
    <xf numFmtId="0" fontId="5" fillId="0" borderId="5" xfId="0" applyFont="1" applyBorder="1"/>
    <xf numFmtId="0" fontId="0" fillId="4" borderId="9" xfId="0" applyFill="1" applyBorder="1"/>
    <xf numFmtId="10" fontId="8" fillId="0" borderId="0" xfId="2" applyNumberFormat="1" applyFont="1" applyBorder="1"/>
    <xf numFmtId="44" fontId="8" fillId="0" borderId="0" xfId="1" applyFont="1" applyFill="1" applyBorder="1" applyAlignment="1">
      <alignment horizontal="center" vertical="center"/>
    </xf>
    <xf numFmtId="10" fontId="8" fillId="0" borderId="0" xfId="1" applyNumberFormat="1" applyFont="1" applyBorder="1" applyAlignment="1">
      <alignment horizontal="center" vertical="center"/>
    </xf>
    <xf numFmtId="10" fontId="8" fillId="0" borderId="0" xfId="1" applyNumberFormat="1" applyFont="1" applyBorder="1" applyAlignment="1">
      <alignment vertical="center"/>
    </xf>
    <xf numFmtId="0" fontId="4" fillId="0" borderId="0" xfId="0" applyFont="1" applyAlignment="1">
      <alignment horizontal="center" vertical="center"/>
    </xf>
    <xf numFmtId="44" fontId="8" fillId="0" borderId="0" xfId="0" applyNumberFormat="1" applyFont="1" applyAlignment="1">
      <alignment horizontal="center" vertical="center"/>
    </xf>
    <xf numFmtId="0" fontId="5" fillId="0" borderId="6" xfId="0" applyFont="1" applyBorder="1" applyAlignment="1" applyProtection="1">
      <alignment horizontal="center" vertical="center"/>
      <protection locked="0"/>
    </xf>
    <xf numFmtId="0" fontId="5" fillId="0" borderId="6" xfId="0" applyFont="1" applyBorder="1" applyAlignment="1" applyProtection="1">
      <alignment horizontal="center"/>
      <protection locked="0"/>
    </xf>
    <xf numFmtId="2" fontId="5" fillId="0" borderId="2" xfId="0" applyNumberFormat="1" applyFont="1" applyBorder="1" applyAlignment="1" applyProtection="1">
      <alignment horizontal="center" vertical="center"/>
      <protection locked="0"/>
    </xf>
    <xf numFmtId="49" fontId="0" fillId="0" borderId="0" xfId="0" applyNumberFormat="1"/>
    <xf numFmtId="0" fontId="3" fillId="0" borderId="0" xfId="0" applyFont="1"/>
    <xf numFmtId="0" fontId="4" fillId="3" borderId="0" xfId="0" applyFont="1" applyFill="1" applyAlignment="1">
      <alignment horizontal="center" vertical="center" wrapText="1"/>
    </xf>
    <xf numFmtId="0" fontId="10" fillId="0" borderId="0" xfId="0" applyFont="1" applyAlignment="1">
      <alignment vertical="center" wrapText="1"/>
    </xf>
    <xf numFmtId="0" fontId="0" fillId="3" borderId="0" xfId="0" applyFill="1"/>
    <xf numFmtId="44" fontId="3" fillId="3" borderId="4" xfId="1" applyFont="1" applyFill="1" applyBorder="1" applyAlignment="1" applyProtection="1"/>
    <xf numFmtId="44" fontId="3" fillId="3" borderId="0" xfId="1" applyFont="1" applyFill="1" applyBorder="1" applyAlignment="1" applyProtection="1"/>
    <xf numFmtId="49" fontId="5" fillId="3" borderId="0" xfId="1" applyNumberFormat="1" applyFont="1" applyFill="1" applyBorder="1" applyAlignment="1" applyProtection="1">
      <alignment horizontal="center"/>
    </xf>
    <xf numFmtId="44" fontId="3" fillId="3" borderId="0" xfId="1" applyFont="1" applyFill="1" applyBorder="1" applyAlignment="1" applyProtection="1">
      <alignment horizontal="right"/>
    </xf>
    <xf numFmtId="10" fontId="5" fillId="3" borderId="0" xfId="2" applyNumberFormat="1" applyFont="1" applyFill="1" applyBorder="1" applyAlignment="1" applyProtection="1">
      <alignment horizontal="center"/>
    </xf>
    <xf numFmtId="165" fontId="2" fillId="3" borderId="0" xfId="2" applyNumberFormat="1" applyFont="1" applyFill="1" applyBorder="1" applyAlignment="1" applyProtection="1">
      <alignment horizontal="center"/>
    </xf>
    <xf numFmtId="166" fontId="5" fillId="3" borderId="0" xfId="1" applyNumberFormat="1" applyFont="1" applyFill="1" applyBorder="1" applyAlignment="1" applyProtection="1">
      <alignment horizontal="center"/>
    </xf>
    <xf numFmtId="9" fontId="5" fillId="3" borderId="0" xfId="1" applyNumberFormat="1" applyFont="1" applyFill="1" applyBorder="1" applyAlignment="1" applyProtection="1">
      <alignment horizontal="center"/>
    </xf>
    <xf numFmtId="0" fontId="0" fillId="3" borderId="10" xfId="0" applyFill="1" applyBorder="1" applyAlignment="1">
      <alignment horizontal="center" vertical="center" wrapText="1"/>
    </xf>
    <xf numFmtId="0" fontId="0" fillId="3" borderId="3" xfId="0" applyFill="1" applyBorder="1" applyAlignment="1">
      <alignment horizontal="center" vertical="center" wrapText="1"/>
    </xf>
    <xf numFmtId="0" fontId="0" fillId="3" borderId="0" xfId="0" applyFill="1" applyAlignment="1">
      <alignment horizontal="center" vertical="center" wrapText="1"/>
    </xf>
    <xf numFmtId="44" fontId="2" fillId="0" borderId="1" xfId="1" applyFont="1" applyBorder="1" applyProtection="1"/>
    <xf numFmtId="0" fontId="0" fillId="3" borderId="0" xfId="0" applyFill="1" applyAlignment="1">
      <alignment horizontal="center"/>
    </xf>
    <xf numFmtId="44" fontId="2" fillId="0" borderId="6" xfId="1" applyFont="1" applyBorder="1" applyProtection="1"/>
    <xf numFmtId="0" fontId="5" fillId="5" borderId="15" xfId="0" applyFont="1" applyFill="1" applyBorder="1" applyAlignment="1">
      <alignment horizontal="center" vertical="center"/>
    </xf>
    <xf numFmtId="0" fontId="5" fillId="5" borderId="15" xfId="0" applyFont="1" applyFill="1" applyBorder="1" applyAlignment="1">
      <alignment horizontal="center"/>
    </xf>
    <xf numFmtId="10" fontId="2" fillId="5" borderId="15" xfId="1" applyNumberFormat="1" applyFont="1" applyFill="1" applyBorder="1" applyProtection="1"/>
    <xf numFmtId="2" fontId="0" fillId="3" borderId="0" xfId="0" applyNumberFormat="1" applyFill="1" applyAlignment="1">
      <alignment horizontal="center"/>
    </xf>
    <xf numFmtId="3" fontId="1" fillId="3" borderId="0" xfId="1" applyNumberFormat="1" applyFont="1" applyFill="1" applyBorder="1" applyProtection="1"/>
    <xf numFmtId="10" fontId="2" fillId="3" borderId="0" xfId="1" applyNumberFormat="1" applyFont="1" applyFill="1" applyBorder="1" applyAlignment="1" applyProtection="1">
      <alignment horizontal="center"/>
    </xf>
    <xf numFmtId="10" fontId="8" fillId="0" borderId="0" xfId="0" applyNumberFormat="1" applyFont="1" applyAlignment="1">
      <alignment horizontal="center" vertical="center"/>
    </xf>
    <xf numFmtId="10" fontId="5" fillId="3" borderId="0" xfId="1" applyNumberFormat="1" applyFont="1" applyFill="1" applyBorder="1" applyAlignment="1" applyProtection="1">
      <alignment horizontal="center"/>
      <protection locked="0"/>
    </xf>
    <xf numFmtId="1" fontId="0" fillId="0" borderId="0" xfId="0" applyNumberFormat="1" applyAlignment="1">
      <alignment horizontal="center"/>
    </xf>
    <xf numFmtId="0" fontId="0" fillId="0" borderId="0" xfId="0" applyAlignment="1">
      <alignment horizontal="center"/>
    </xf>
    <xf numFmtId="0" fontId="0" fillId="0" borderId="0" xfId="0" applyAlignment="1">
      <alignment horizontal="left"/>
    </xf>
    <xf numFmtId="0" fontId="0" fillId="0" borderId="38" xfId="0" applyBorder="1"/>
    <xf numFmtId="44" fontId="2" fillId="0" borderId="1" xfId="1" applyFont="1" applyBorder="1" applyProtection="1">
      <protection locked="0"/>
    </xf>
    <xf numFmtId="49" fontId="15" fillId="0" borderId="0" xfId="1" applyNumberFormat="1" applyFont="1" applyFill="1" applyBorder="1" applyAlignment="1">
      <alignment horizontal="left" vertical="top" wrapText="1"/>
    </xf>
    <xf numFmtId="0" fontId="5" fillId="5" borderId="0" xfId="0" applyFont="1" applyFill="1" applyAlignment="1">
      <alignment horizontal="center" vertical="center"/>
    </xf>
    <xf numFmtId="0" fontId="5" fillId="5" borderId="0" xfId="0" applyFont="1" applyFill="1" applyAlignment="1">
      <alignment horizontal="center"/>
    </xf>
    <xf numFmtId="2" fontId="5" fillId="5" borderId="0" xfId="0" applyNumberFormat="1" applyFont="1" applyFill="1" applyAlignment="1">
      <alignment horizontal="center" vertical="center"/>
    </xf>
    <xf numFmtId="44" fontId="2" fillId="5" borderId="0" xfId="0" applyNumberFormat="1" applyFont="1" applyFill="1"/>
    <xf numFmtId="44" fontId="2" fillId="5" borderId="0" xfId="1" applyFont="1" applyFill="1" applyBorder="1" applyProtection="1"/>
    <xf numFmtId="44" fontId="2" fillId="3" borderId="0" xfId="1" applyFont="1" applyFill="1" applyBorder="1" applyProtection="1"/>
    <xf numFmtId="2" fontId="5" fillId="5" borderId="15" xfId="0" applyNumberFormat="1" applyFont="1" applyFill="1" applyBorder="1" applyAlignment="1">
      <alignment horizontal="center" vertical="center"/>
    </xf>
    <xf numFmtId="2" fontId="5" fillId="5" borderId="55" xfId="0" applyNumberFormat="1" applyFont="1" applyFill="1" applyBorder="1" applyAlignment="1">
      <alignment horizontal="center" vertical="center"/>
    </xf>
    <xf numFmtId="44" fontId="2" fillId="5" borderId="15" xfId="0" applyNumberFormat="1" applyFont="1" applyFill="1" applyBorder="1"/>
    <xf numFmtId="44" fontId="2" fillId="5" borderId="15" xfId="1" applyFont="1" applyFill="1" applyBorder="1" applyProtection="1"/>
    <xf numFmtId="44" fontId="2" fillId="3" borderId="15" xfId="1" applyFont="1" applyFill="1" applyBorder="1" applyProtection="1"/>
    <xf numFmtId="2" fontId="5" fillId="0" borderId="6" xfId="0" applyNumberFormat="1" applyFont="1" applyBorder="1" applyAlignment="1" applyProtection="1">
      <alignment horizontal="center" vertical="center"/>
      <protection locked="0"/>
    </xf>
    <xf numFmtId="44" fontId="2" fillId="0" borderId="6" xfId="1" applyFont="1" applyBorder="1" applyProtection="1">
      <protection locked="0"/>
    </xf>
    <xf numFmtId="0" fontId="5" fillId="0" borderId="57" xfId="0" applyFont="1" applyBorder="1" applyAlignment="1" applyProtection="1">
      <alignment horizontal="center" vertical="center"/>
      <protection locked="0"/>
    </xf>
    <xf numFmtId="0" fontId="5" fillId="0" borderId="57" xfId="0" applyFont="1" applyBorder="1" applyAlignment="1" applyProtection="1">
      <alignment horizontal="center"/>
      <protection locked="0"/>
    </xf>
    <xf numFmtId="44" fontId="2" fillId="0" borderId="56" xfId="0" applyNumberFormat="1" applyFont="1" applyBorder="1"/>
    <xf numFmtId="44" fontId="2" fillId="0" borderId="57" xfId="0" applyNumberFormat="1" applyFont="1" applyBorder="1"/>
    <xf numFmtId="0" fontId="23" fillId="0" borderId="6" xfId="0" applyFont="1" applyBorder="1" applyAlignment="1">
      <alignment horizontal="center" wrapText="1"/>
    </xf>
    <xf numFmtId="0" fontId="23" fillId="0" borderId="6" xfId="0" applyFont="1" applyBorder="1" applyAlignment="1">
      <alignment horizontal="center" vertical="center" wrapText="1"/>
    </xf>
    <xf numFmtId="0" fontId="27" fillId="7" borderId="1" xfId="7" applyFont="1" applyFill="1" applyBorder="1" applyAlignment="1">
      <alignment vertical="center" wrapText="1"/>
    </xf>
    <xf numFmtId="0" fontId="26" fillId="7" borderId="1" xfId="7" applyFont="1" applyFill="1" applyBorder="1" applyAlignment="1">
      <alignment vertical="center"/>
    </xf>
    <xf numFmtId="0" fontId="27" fillId="8" borderId="1" xfId="0" applyFont="1" applyFill="1" applyBorder="1" applyAlignment="1">
      <alignment vertical="center" wrapText="1"/>
    </xf>
    <xf numFmtId="0" fontId="13" fillId="5" borderId="61" xfId="0" applyFont="1" applyFill="1" applyBorder="1" applyAlignment="1">
      <alignment horizontal="center" vertical="center"/>
    </xf>
    <xf numFmtId="0" fontId="0" fillId="3" borderId="13" xfId="0" applyFill="1" applyBorder="1" applyAlignment="1">
      <alignment horizontal="center" vertical="center" wrapText="1"/>
    </xf>
    <xf numFmtId="0" fontId="13" fillId="3" borderId="14" xfId="0" applyFont="1" applyFill="1" applyBorder="1" applyAlignment="1">
      <alignment horizontal="center" vertical="center" wrapText="1"/>
    </xf>
    <xf numFmtId="0" fontId="5" fillId="0" borderId="57" xfId="0" applyFont="1" applyBorder="1" applyAlignment="1">
      <alignment horizontal="center" vertical="center"/>
    </xf>
    <xf numFmtId="10" fontId="2" fillId="0" borderId="1" xfId="1" applyNumberFormat="1" applyFont="1" applyBorder="1" applyProtection="1">
      <protection locked="0"/>
    </xf>
    <xf numFmtId="10" fontId="2" fillId="0" borderId="6" xfId="1" applyNumberFormat="1" applyFont="1" applyBorder="1" applyProtection="1">
      <protection locked="0"/>
    </xf>
    <xf numFmtId="3" fontId="0" fillId="3" borderId="2" xfId="0" applyNumberFormat="1" applyFill="1" applyBorder="1" applyAlignment="1">
      <alignment horizontal="center" vertical="center" wrapText="1"/>
    </xf>
    <xf numFmtId="44" fontId="2" fillId="0" borderId="2" xfId="1" applyFont="1" applyBorder="1" applyProtection="1"/>
    <xf numFmtId="3" fontId="0" fillId="3" borderId="10" xfId="0" applyNumberFormat="1" applyFill="1" applyBorder="1" applyAlignment="1">
      <alignment horizontal="center" vertical="center" wrapText="1"/>
    </xf>
    <xf numFmtId="0" fontId="5" fillId="0" borderId="28" xfId="0" applyFont="1" applyBorder="1" applyAlignment="1" applyProtection="1">
      <alignment horizontal="center" vertical="center"/>
      <protection locked="0"/>
    </xf>
    <xf numFmtId="0" fontId="5" fillId="0" borderId="28" xfId="0" applyFont="1" applyBorder="1" applyAlignment="1" applyProtection="1">
      <alignment horizontal="center"/>
      <protection locked="0"/>
    </xf>
    <xf numFmtId="2" fontId="5" fillId="0" borderId="28" xfId="0" applyNumberFormat="1" applyFont="1" applyBorder="1" applyAlignment="1" applyProtection="1">
      <alignment horizontal="center" vertical="center"/>
      <protection locked="0"/>
    </xf>
    <xf numFmtId="44" fontId="2" fillId="0" borderId="28" xfId="0" applyNumberFormat="1" applyFont="1" applyBorder="1"/>
    <xf numFmtId="44" fontId="2" fillId="0" borderId="28" xfId="1" applyFont="1" applyBorder="1" applyProtection="1"/>
    <xf numFmtId="44" fontId="2" fillId="0" borderId="10" xfId="1" applyFont="1" applyBorder="1" applyProtection="1"/>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horizontal="center"/>
      <protection locked="0"/>
    </xf>
    <xf numFmtId="2" fontId="5" fillId="0" borderId="10" xfId="0" applyNumberFormat="1" applyFont="1" applyBorder="1" applyAlignment="1" applyProtection="1">
      <alignment horizontal="center" vertical="center"/>
      <protection locked="0"/>
    </xf>
    <xf numFmtId="44" fontId="2" fillId="0" borderId="10" xfId="0" applyNumberFormat="1" applyFont="1" applyBorder="1"/>
    <xf numFmtId="0" fontId="5" fillId="0" borderId="60" xfId="0" applyFont="1" applyBorder="1" applyAlignment="1">
      <alignment horizontal="center" vertical="center"/>
    </xf>
    <xf numFmtId="0" fontId="13" fillId="5" borderId="62" xfId="0" applyFont="1" applyFill="1" applyBorder="1" applyAlignment="1">
      <alignment horizontal="center" vertical="center"/>
    </xf>
    <xf numFmtId="44" fontId="2" fillId="0" borderId="60" xfId="0" applyNumberFormat="1" applyFont="1" applyBorder="1"/>
    <xf numFmtId="0" fontId="13" fillId="3" borderId="62" xfId="0" applyFont="1" applyFill="1" applyBorder="1" applyAlignment="1">
      <alignment horizontal="center" vertical="center" wrapText="1"/>
    </xf>
    <xf numFmtId="44" fontId="2" fillId="0" borderId="35" xfId="1" applyFont="1" applyBorder="1" applyProtection="1"/>
    <xf numFmtId="0" fontId="26" fillId="7" borderId="1" xfId="7" applyFont="1" applyFill="1" applyBorder="1" applyAlignment="1">
      <alignment vertical="center" wrapText="1"/>
    </xf>
    <xf numFmtId="0" fontId="2" fillId="0" borderId="60" xfId="0" applyFont="1" applyBorder="1" applyAlignment="1" applyProtection="1">
      <alignment horizontal="center" vertical="center"/>
      <protection locked="0"/>
    </xf>
    <xf numFmtId="0" fontId="2" fillId="0" borderId="60" xfId="0" applyFont="1" applyBorder="1" applyAlignment="1" applyProtection="1">
      <alignment horizontal="center"/>
      <protection locked="0"/>
    </xf>
    <xf numFmtId="44" fontId="0" fillId="0" borderId="57" xfId="0" applyNumberFormat="1" applyBorder="1"/>
    <xf numFmtId="44" fontId="0" fillId="0" borderId="59" xfId="0" applyNumberFormat="1" applyBorder="1"/>
    <xf numFmtId="44" fontId="0" fillId="0" borderId="60" xfId="0" applyNumberFormat="1" applyBorder="1"/>
    <xf numFmtId="44" fontId="3" fillId="0" borderId="0" xfId="1" applyFont="1" applyFill="1" applyBorder="1" applyAlignment="1" applyProtection="1"/>
    <xf numFmtId="0" fontId="27" fillId="8" borderId="7" xfId="0" applyFont="1" applyFill="1" applyBorder="1" applyAlignment="1">
      <alignment vertical="center" wrapText="1"/>
    </xf>
    <xf numFmtId="10" fontId="2" fillId="3" borderId="0" xfId="2" applyNumberFormat="1" applyFont="1" applyFill="1" applyBorder="1" applyAlignment="1" applyProtection="1">
      <alignment horizontal="center"/>
      <protection locked="0"/>
    </xf>
    <xf numFmtId="2" fontId="5" fillId="0" borderId="1" xfId="0" applyNumberFormat="1" applyFont="1" applyBorder="1" applyAlignment="1" applyProtection="1">
      <alignment horizontal="center" vertical="center"/>
      <protection locked="0"/>
    </xf>
    <xf numFmtId="0" fontId="27" fillId="8" borderId="1" xfId="0" applyFont="1" applyFill="1" applyBorder="1" applyAlignment="1">
      <alignment vertical="center"/>
    </xf>
    <xf numFmtId="0" fontId="5" fillId="0" borderId="38" xfId="0" applyFont="1" applyBorder="1" applyAlignment="1" applyProtection="1">
      <alignment horizontal="center"/>
      <protection locked="0"/>
    </xf>
    <xf numFmtId="0" fontId="5" fillId="0" borderId="64" xfId="0" applyFont="1" applyBorder="1" applyAlignment="1" applyProtection="1">
      <alignment horizontal="center"/>
      <protection locked="0"/>
    </xf>
    <xf numFmtId="0" fontId="5" fillId="0" borderId="3" xfId="0" applyFont="1" applyBorder="1" applyAlignment="1" applyProtection="1">
      <alignment horizontal="center" vertical="center"/>
      <protection locked="0"/>
    </xf>
    <xf numFmtId="14" fontId="5" fillId="0" borderId="3" xfId="0" applyNumberFormat="1"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2" fontId="0" fillId="0" borderId="58" xfId="0" applyNumberFormat="1" applyBorder="1" applyAlignment="1">
      <alignment horizontal="center" vertical="center"/>
    </xf>
    <xf numFmtId="44" fontId="2" fillId="0" borderId="3" xfId="0" applyNumberFormat="1" applyFont="1" applyBorder="1" applyProtection="1">
      <protection locked="0"/>
    </xf>
    <xf numFmtId="0" fontId="5" fillId="0" borderId="3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63" xfId="0" applyFont="1" applyBorder="1" applyAlignment="1" applyProtection="1">
      <alignment horizontal="center" vertical="center"/>
      <protection locked="0"/>
    </xf>
    <xf numFmtId="0" fontId="5" fillId="0" borderId="64" xfId="0" applyFont="1" applyBorder="1" applyAlignment="1" applyProtection="1">
      <alignment horizontal="center" vertical="center"/>
      <protection locked="0"/>
    </xf>
    <xf numFmtId="2" fontId="0" fillId="0" borderId="60" xfId="0" applyNumberFormat="1" applyBorder="1" applyAlignment="1">
      <alignment horizontal="center" vertical="center"/>
    </xf>
    <xf numFmtId="44" fontId="2" fillId="0" borderId="28" xfId="1" applyFont="1" applyBorder="1" applyProtection="1">
      <protection locked="0"/>
    </xf>
    <xf numFmtId="10" fontId="2" fillId="0" borderId="1" xfId="0" applyNumberFormat="1" applyFont="1" applyBorder="1" applyProtection="1">
      <protection locked="0"/>
    </xf>
    <xf numFmtId="44" fontId="2" fillId="0" borderId="10" xfId="1" applyFont="1" applyBorder="1" applyProtection="1">
      <protection locked="0"/>
    </xf>
    <xf numFmtId="0" fontId="0" fillId="3" borderId="31" xfId="0" applyFill="1" applyBorder="1"/>
    <xf numFmtId="167" fontId="0" fillId="3" borderId="0" xfId="0" applyNumberFormat="1" applyFill="1"/>
    <xf numFmtId="10" fontId="0" fillId="3" borderId="0" xfId="0" applyNumberFormat="1" applyFill="1"/>
    <xf numFmtId="0" fontId="7" fillId="3" borderId="0" xfId="0" applyFont="1" applyFill="1"/>
    <xf numFmtId="0" fontId="0" fillId="0" borderId="31" xfId="0" applyBorder="1"/>
    <xf numFmtId="0" fontId="0" fillId="0" borderId="0" xfId="0" applyAlignment="1">
      <alignment horizontal="left" vertical="top"/>
    </xf>
    <xf numFmtId="0" fontId="3" fillId="3" borderId="0" xfId="0" applyFont="1" applyFill="1"/>
    <xf numFmtId="0" fontId="6" fillId="0" borderId="0" xfId="0" applyFont="1"/>
    <xf numFmtId="14" fontId="6" fillId="0" borderId="0" xfId="0" applyNumberFormat="1" applyFont="1" applyAlignment="1">
      <alignment horizontal="left"/>
    </xf>
    <xf numFmtId="0" fontId="9" fillId="0" borderId="0" xfId="3" applyProtection="1"/>
    <xf numFmtId="167" fontId="0" fillId="6" borderId="38" xfId="0" applyNumberFormat="1" applyFill="1" applyBorder="1" applyProtection="1">
      <protection locked="0"/>
    </xf>
    <xf numFmtId="0" fontId="0" fillId="6" borderId="22" xfId="0" applyFill="1" applyBorder="1" applyProtection="1">
      <protection locked="0"/>
    </xf>
    <xf numFmtId="167" fontId="0" fillId="6" borderId="1" xfId="0" applyNumberFormat="1" applyFill="1" applyBorder="1" applyProtection="1">
      <protection locked="0"/>
    </xf>
    <xf numFmtId="0" fontId="0" fillId="6" borderId="2" xfId="0" applyFill="1" applyBorder="1" applyProtection="1">
      <protection locked="0"/>
    </xf>
    <xf numFmtId="0" fontId="0" fillId="6" borderId="1" xfId="0" applyFill="1" applyBorder="1" applyProtection="1">
      <protection locked="0"/>
    </xf>
    <xf numFmtId="0" fontId="0" fillId="6" borderId="7" xfId="0" applyFill="1" applyBorder="1" applyProtection="1">
      <protection locked="0"/>
    </xf>
    <xf numFmtId="0" fontId="0" fillId="6" borderId="11" xfId="0" applyFill="1" applyBorder="1" applyProtection="1">
      <protection locked="0"/>
    </xf>
    <xf numFmtId="10" fontId="0" fillId="6" borderId="38" xfId="0" applyNumberFormat="1" applyFill="1" applyBorder="1" applyProtection="1">
      <protection locked="0"/>
    </xf>
    <xf numFmtId="10" fontId="0" fillId="6" borderId="1" xfId="0" applyNumberFormat="1" applyFill="1" applyBorder="1" applyProtection="1">
      <protection locked="0"/>
    </xf>
    <xf numFmtId="10" fontId="0" fillId="6" borderId="7" xfId="0" applyNumberFormat="1" applyFill="1" applyBorder="1" applyProtection="1">
      <protection locked="0"/>
    </xf>
    <xf numFmtId="0" fontId="0" fillId="3" borderId="44" xfId="0" applyFill="1" applyBorder="1"/>
    <xf numFmtId="0" fontId="0" fillId="3" borderId="17" xfId="0" applyFill="1" applyBorder="1"/>
    <xf numFmtId="0" fontId="3" fillId="3" borderId="44" xfId="0" applyFont="1" applyFill="1" applyBorder="1" applyAlignment="1">
      <alignment horizontal="center"/>
    </xf>
    <xf numFmtId="0" fontId="0" fillId="3" borderId="31" xfId="0" applyFill="1" applyBorder="1" applyAlignment="1">
      <alignment horizontal="center"/>
    </xf>
    <xf numFmtId="165" fontId="5" fillId="0" borderId="0" xfId="2" applyNumberFormat="1" applyFont="1" applyAlignment="1" applyProtection="1">
      <alignment horizontal="right" indent="2"/>
    </xf>
    <xf numFmtId="165" fontId="5" fillId="6" borderId="0" xfId="2" applyNumberFormat="1" applyFont="1" applyFill="1" applyAlignment="1" applyProtection="1">
      <alignment horizontal="right" indent="2"/>
      <protection locked="0"/>
    </xf>
    <xf numFmtId="165" fontId="2" fillId="3" borderId="0" xfId="0" applyNumberFormat="1" applyFont="1" applyFill="1" applyAlignment="1">
      <alignment horizontal="right" indent="2"/>
    </xf>
    <xf numFmtId="0" fontId="0" fillId="0" borderId="0" xfId="0" applyAlignment="1">
      <alignment horizontal="right" indent="2"/>
    </xf>
    <xf numFmtId="0" fontId="0" fillId="0" borderId="47" xfId="0" applyBorder="1"/>
    <xf numFmtId="4" fontId="0" fillId="0" borderId="1" xfId="7" applyNumberFormat="1" applyFont="1" applyBorder="1" applyAlignment="1">
      <alignment horizontal="center" vertical="center" wrapText="1"/>
    </xf>
    <xf numFmtId="169" fontId="0" fillId="2" borderId="1" xfId="7" applyNumberFormat="1" applyFont="1" applyFill="1" applyBorder="1" applyAlignment="1">
      <alignment horizontal="right" vertical="center" wrapText="1" indent="1"/>
    </xf>
    <xf numFmtId="2" fontId="0" fillId="0" borderId="1" xfId="7" applyNumberFormat="1" applyFont="1" applyBorder="1" applyAlignment="1">
      <alignment horizontal="center" vertical="center" wrapText="1"/>
    </xf>
    <xf numFmtId="49" fontId="27" fillId="8" borderId="1" xfId="0" applyNumberFormat="1" applyFont="1" applyFill="1" applyBorder="1" applyAlignment="1">
      <alignment horizontal="left" vertical="center" wrapText="1"/>
    </xf>
    <xf numFmtId="4" fontId="11" fillId="6" borderId="26" xfId="7" applyNumberFormat="1" applyFont="1" applyFill="1" applyBorder="1" applyAlignment="1" applyProtection="1">
      <alignment wrapText="1"/>
      <protection locked="0"/>
    </xf>
    <xf numFmtId="4" fontId="28" fillId="6" borderId="26" xfId="7" applyNumberFormat="1" applyFont="1" applyFill="1" applyBorder="1" applyAlignment="1" applyProtection="1">
      <alignment vertical="center" wrapText="1"/>
      <protection locked="0"/>
    </xf>
    <xf numFmtId="0" fontId="0" fillId="6" borderId="26" xfId="0" applyFill="1" applyBorder="1" applyProtection="1">
      <protection locked="0"/>
    </xf>
    <xf numFmtId="0" fontId="23" fillId="6" borderId="49" xfId="0" applyFont="1" applyFill="1" applyBorder="1" applyAlignment="1" applyProtection="1">
      <alignment horizontal="centerContinuous" vertical="center" wrapText="1"/>
      <protection locked="0"/>
    </xf>
    <xf numFmtId="0" fontId="32" fillId="0" borderId="0" xfId="0" applyFont="1"/>
    <xf numFmtId="44" fontId="2" fillId="0" borderId="1" xfId="0" applyNumberFormat="1" applyFont="1" applyBorder="1" applyProtection="1">
      <protection locked="0"/>
    </xf>
    <xf numFmtId="10" fontId="2" fillId="0" borderId="23" xfId="0" applyNumberFormat="1" applyFont="1" applyBorder="1" applyProtection="1">
      <protection locked="0"/>
    </xf>
    <xf numFmtId="0" fontId="0" fillId="3" borderId="7" xfId="0" applyFill="1" applyBorder="1" applyAlignment="1">
      <alignment horizontal="center" vertical="center" wrapText="1"/>
    </xf>
    <xf numFmtId="0" fontId="3" fillId="0" borderId="0" xfId="0" applyFont="1" applyAlignment="1">
      <alignment horizontal="center"/>
    </xf>
    <xf numFmtId="49" fontId="0" fillId="0" borderId="0" xfId="0" applyNumberFormat="1" applyAlignment="1">
      <alignment horizontal="center"/>
    </xf>
    <xf numFmtId="4" fontId="11" fillId="0" borderId="1" xfId="0" applyNumberFormat="1" applyFont="1" applyBorder="1" applyAlignment="1">
      <alignment horizontal="right" vertical="center" indent="1"/>
    </xf>
    <xf numFmtId="4" fontId="11" fillId="0" borderId="23" xfId="0" applyNumberFormat="1" applyFont="1" applyBorder="1" applyAlignment="1">
      <alignment horizontal="right" vertical="center" wrapText="1" indent="1"/>
    </xf>
    <xf numFmtId="0" fontId="13" fillId="5" borderId="14" xfId="0" applyFont="1" applyFill="1" applyBorder="1" applyAlignment="1">
      <alignment horizontal="center" vertical="center"/>
    </xf>
    <xf numFmtId="0" fontId="14" fillId="0" borderId="0" xfId="0" applyFont="1" applyAlignment="1">
      <alignment vertical="center" textRotation="255"/>
    </xf>
    <xf numFmtId="2" fontId="0" fillId="6" borderId="37" xfId="0" applyNumberFormat="1" applyFill="1" applyBorder="1" applyAlignment="1" applyProtection="1">
      <alignment horizontal="center" vertical="center"/>
      <protection locked="0"/>
    </xf>
    <xf numFmtId="2" fontId="0" fillId="6" borderId="32" xfId="0" applyNumberFormat="1" applyFill="1" applyBorder="1" applyAlignment="1" applyProtection="1">
      <alignment horizontal="center" vertical="center"/>
      <protection locked="0"/>
    </xf>
    <xf numFmtId="2" fontId="0" fillId="6" borderId="26" xfId="0" applyNumberFormat="1" applyFill="1" applyBorder="1" applyAlignment="1" applyProtection="1">
      <alignment horizontal="center" vertical="center"/>
      <protection locked="0"/>
    </xf>
    <xf numFmtId="4" fontId="0" fillId="0" borderId="1" xfId="0" applyNumberFormat="1" applyBorder="1" applyAlignment="1">
      <alignment horizontal="right" indent="1"/>
    </xf>
    <xf numFmtId="4" fontId="0" fillId="0" borderId="23" xfId="0" applyNumberFormat="1" applyBorder="1" applyAlignment="1">
      <alignment horizontal="right" indent="1"/>
    </xf>
    <xf numFmtId="4" fontId="11" fillId="0" borderId="23" xfId="0" applyNumberFormat="1" applyFont="1" applyBorder="1" applyAlignment="1">
      <alignment horizontal="right" vertical="center" indent="1"/>
    </xf>
    <xf numFmtId="2" fontId="0" fillId="0" borderId="7" xfId="7" applyNumberFormat="1" applyFont="1" applyBorder="1" applyAlignment="1">
      <alignment horizontal="center" vertical="center" wrapText="1"/>
    </xf>
    <xf numFmtId="169" fontId="0" fillId="2" borderId="7" xfId="7" applyNumberFormat="1" applyFont="1" applyFill="1" applyBorder="1" applyAlignment="1">
      <alignment horizontal="right" vertical="center" wrapText="1" indent="1"/>
    </xf>
    <xf numFmtId="4" fontId="11" fillId="0" borderId="7" xfId="0" applyNumberFormat="1" applyFont="1" applyBorder="1" applyAlignment="1">
      <alignment horizontal="right" vertical="center" indent="1"/>
    </xf>
    <xf numFmtId="0" fontId="0" fillId="6" borderId="34" xfId="0" applyFill="1" applyBorder="1" applyProtection="1">
      <protection locked="0"/>
    </xf>
    <xf numFmtId="2" fontId="0" fillId="6" borderId="33" xfId="0" applyNumberFormat="1" applyFill="1" applyBorder="1" applyAlignment="1" applyProtection="1">
      <alignment horizontal="center" vertical="center"/>
      <protection locked="0"/>
    </xf>
    <xf numFmtId="2" fontId="0" fillId="6" borderId="34" xfId="0" applyNumberFormat="1" applyFill="1" applyBorder="1" applyAlignment="1" applyProtection="1">
      <alignment horizontal="center" vertical="center"/>
      <protection locked="0"/>
    </xf>
    <xf numFmtId="2" fontId="11" fillId="6" borderId="38" xfId="0" applyNumberFormat="1" applyFont="1" applyFill="1" applyBorder="1" applyAlignment="1" applyProtection="1">
      <alignment horizontal="center" vertical="center"/>
      <protection locked="0"/>
    </xf>
    <xf numFmtId="2" fontId="11" fillId="6" borderId="35" xfId="0" applyNumberFormat="1" applyFont="1" applyFill="1" applyBorder="1" applyAlignment="1" applyProtection="1">
      <alignment horizontal="center" vertical="center"/>
      <protection locked="0"/>
    </xf>
    <xf numFmtId="2" fontId="11" fillId="6" borderId="1" xfId="0" applyNumberFormat="1" applyFont="1" applyFill="1" applyBorder="1" applyAlignment="1" applyProtection="1">
      <alignment horizontal="center" vertical="center"/>
      <protection locked="0"/>
    </xf>
    <xf numFmtId="2" fontId="11" fillId="6" borderId="26" xfId="0" applyNumberFormat="1" applyFont="1" applyFill="1" applyBorder="1" applyAlignment="1" applyProtection="1">
      <alignment horizontal="center" vertical="center"/>
      <protection locked="0"/>
    </xf>
    <xf numFmtId="2" fontId="11" fillId="6" borderId="7" xfId="0" applyNumberFormat="1" applyFont="1" applyFill="1" applyBorder="1" applyAlignment="1" applyProtection="1">
      <alignment horizontal="center" vertical="center"/>
      <protection locked="0"/>
    </xf>
    <xf numFmtId="2" fontId="11" fillId="6" borderId="34" xfId="0" applyNumberFormat="1" applyFont="1" applyFill="1" applyBorder="1" applyAlignment="1" applyProtection="1">
      <alignment horizontal="center" vertical="center"/>
      <protection locked="0"/>
    </xf>
    <xf numFmtId="44" fontId="2" fillId="0" borderId="22" xfId="1" applyFont="1" applyBorder="1" applyProtection="1">
      <protection locked="0"/>
    </xf>
    <xf numFmtId="0" fontId="37" fillId="0" borderId="0" xfId="0" applyFont="1"/>
    <xf numFmtId="4" fontId="37" fillId="0" borderId="0" xfId="0" applyNumberFormat="1" applyFont="1"/>
    <xf numFmtId="0" fontId="23" fillId="0" borderId="0" xfId="0" applyFont="1" applyAlignment="1">
      <alignment horizontal="center" vertical="center" wrapText="1"/>
    </xf>
    <xf numFmtId="4" fontId="11" fillId="0" borderId="0" xfId="7" applyNumberFormat="1" applyFont="1" applyAlignment="1" applyProtection="1">
      <alignment wrapText="1"/>
      <protection locked="0"/>
    </xf>
    <xf numFmtId="4" fontId="20" fillId="0" borderId="0" xfId="7" applyNumberFormat="1" applyFont="1" applyAlignment="1" applyProtection="1">
      <alignment horizontal="left" vertical="top" wrapText="1"/>
      <protection locked="0"/>
    </xf>
    <xf numFmtId="4" fontId="28" fillId="0" borderId="0" xfId="7" applyNumberFormat="1" applyFont="1" applyAlignment="1" applyProtection="1">
      <alignment vertical="center" wrapText="1"/>
      <protection locked="0"/>
    </xf>
    <xf numFmtId="2" fontId="0" fillId="0" borderId="23" xfId="0" applyNumberFormat="1" applyBorder="1" applyAlignment="1">
      <alignment horizontal="center"/>
    </xf>
    <xf numFmtId="2" fontId="0" fillId="0" borderId="1" xfId="0" applyNumberFormat="1" applyBorder="1" applyAlignment="1">
      <alignment horizontal="center"/>
    </xf>
    <xf numFmtId="44" fontId="2" fillId="0" borderId="26" xfId="1" applyFont="1" applyBorder="1" applyProtection="1"/>
    <xf numFmtId="44" fontId="2" fillId="0" borderId="65" xfId="1" applyFont="1" applyBorder="1" applyProtection="1"/>
    <xf numFmtId="0" fontId="4" fillId="4" borderId="0" xfId="0" applyFont="1" applyFill="1" applyAlignment="1">
      <alignment vertical="center"/>
    </xf>
    <xf numFmtId="0" fontId="34" fillId="0" borderId="0" xfId="0" applyFont="1" applyAlignment="1">
      <alignment horizontal="center" vertical="center" wrapText="1"/>
    </xf>
    <xf numFmtId="49" fontId="15" fillId="0" borderId="0" xfId="1" applyNumberFormat="1" applyFont="1" applyFill="1" applyBorder="1" applyAlignment="1">
      <alignment horizontal="left" vertical="center" wrapText="1"/>
    </xf>
    <xf numFmtId="167" fontId="8" fillId="0" borderId="0" xfId="0" applyNumberFormat="1" applyFont="1" applyAlignment="1">
      <alignment horizontal="center" vertical="center"/>
    </xf>
    <xf numFmtId="44" fontId="2" fillId="0" borderId="1" xfId="0" applyNumberFormat="1" applyFont="1" applyBorder="1"/>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protection locked="0"/>
    </xf>
    <xf numFmtId="44" fontId="2" fillId="0" borderId="2" xfId="1" applyFont="1" applyBorder="1" applyProtection="1">
      <protection locked="0"/>
    </xf>
    <xf numFmtId="44" fontId="2" fillId="0" borderId="2" xfId="0" applyNumberFormat="1" applyFont="1" applyBorder="1"/>
    <xf numFmtId="44" fontId="2" fillId="0" borderId="38" xfId="0" applyNumberFormat="1" applyFont="1" applyBorder="1" applyProtection="1">
      <protection locked="0"/>
    </xf>
    <xf numFmtId="44" fontId="2" fillId="0" borderId="64" xfId="0" applyNumberFormat="1" applyFont="1" applyBorder="1" applyProtection="1">
      <protection locked="0"/>
    </xf>
    <xf numFmtId="10" fontId="8" fillId="0" borderId="0" xfId="1" applyNumberFormat="1" applyFont="1" applyBorder="1" applyAlignment="1" applyProtection="1">
      <alignment horizontal="center" vertical="center"/>
    </xf>
    <xf numFmtId="44" fontId="8" fillId="0" borderId="0" xfId="1" applyFont="1" applyBorder="1" applyAlignment="1" applyProtection="1">
      <alignment horizontal="center" vertical="center"/>
    </xf>
    <xf numFmtId="44" fontId="8" fillId="0" borderId="0" xfId="1" applyFont="1" applyFill="1" applyBorder="1" applyAlignment="1">
      <alignment horizontal="left" vertical="center"/>
    </xf>
    <xf numFmtId="10" fontId="2" fillId="3" borderId="0" xfId="2" applyNumberFormat="1" applyFont="1" applyFill="1" applyBorder="1" applyAlignment="1" applyProtection="1">
      <alignment horizontal="center"/>
    </xf>
    <xf numFmtId="4" fontId="11" fillId="0" borderId="1" xfId="7" applyNumberFormat="1" applyFont="1" applyBorder="1" applyAlignment="1">
      <alignment horizontal="right" vertical="center" wrapText="1" indent="1"/>
    </xf>
    <xf numFmtId="44" fontId="2" fillId="0" borderId="38" xfId="1" applyFont="1" applyBorder="1" applyProtection="1">
      <protection locked="0"/>
    </xf>
    <xf numFmtId="44" fontId="2" fillId="0" borderId="64" xfId="1" applyFont="1" applyBorder="1" applyProtection="1">
      <protection locked="0"/>
    </xf>
    <xf numFmtId="0" fontId="26" fillId="7" borderId="1" xfId="7" applyFont="1" applyFill="1" applyBorder="1" applyAlignment="1">
      <alignment vertical="top" wrapText="1"/>
    </xf>
    <xf numFmtId="0" fontId="33" fillId="7" borderId="33" xfId="0" applyFont="1" applyFill="1" applyBorder="1" applyAlignment="1">
      <alignment horizontal="left" vertical="center"/>
    </xf>
    <xf numFmtId="0" fontId="26" fillId="7" borderId="23" xfId="0" applyFont="1" applyFill="1" applyBorder="1" applyAlignment="1">
      <alignment vertical="center" wrapText="1"/>
    </xf>
    <xf numFmtId="0" fontId="26" fillId="7" borderId="1" xfId="0" applyFont="1" applyFill="1" applyBorder="1" applyAlignment="1">
      <alignment vertical="center" wrapText="1"/>
    </xf>
    <xf numFmtId="0" fontId="26" fillId="7" borderId="16" xfId="7" applyFont="1" applyFill="1" applyBorder="1" applyAlignment="1">
      <alignment vertical="center"/>
    </xf>
    <xf numFmtId="2" fontId="0" fillId="0" borderId="44" xfId="7" applyNumberFormat="1" applyFont="1" applyBorder="1" applyAlignment="1">
      <alignment horizontal="center" vertical="center" wrapText="1"/>
    </xf>
    <xf numFmtId="169" fontId="0" fillId="2" borderId="44" xfId="7" applyNumberFormat="1" applyFont="1" applyFill="1" applyBorder="1" applyAlignment="1">
      <alignment horizontal="right" vertical="center" wrapText="1" indent="1"/>
    </xf>
    <xf numFmtId="4" fontId="11" fillId="0" borderId="44" xfId="7" applyNumberFormat="1" applyFont="1" applyBorder="1" applyAlignment="1">
      <alignment horizontal="right" vertical="center" wrapText="1" indent="1"/>
    </xf>
    <xf numFmtId="4" fontId="28" fillId="6" borderId="51" xfId="7" applyNumberFormat="1" applyFont="1" applyFill="1" applyBorder="1" applyAlignment="1" applyProtection="1">
      <alignment vertical="center" wrapText="1"/>
      <protection locked="0"/>
    </xf>
    <xf numFmtId="4" fontId="0" fillId="2" borderId="52" xfId="0" applyNumberFormat="1" applyFill="1" applyBorder="1" applyAlignment="1">
      <alignment horizontal="right" indent="1"/>
    </xf>
    <xf numFmtId="4" fontId="0" fillId="2" borderId="54" xfId="0" applyNumberFormat="1" applyFill="1" applyBorder="1" applyAlignment="1">
      <alignment horizontal="right" vertical="center" indent="1"/>
    </xf>
    <xf numFmtId="4" fontId="11" fillId="2" borderId="52" xfId="0" applyNumberFormat="1" applyFont="1" applyFill="1" applyBorder="1" applyAlignment="1">
      <alignment horizontal="right" vertical="center" wrapText="1" indent="1"/>
    </xf>
    <xf numFmtId="4" fontId="0" fillId="2" borderId="53" xfId="0" applyNumberFormat="1" applyFill="1" applyBorder="1" applyAlignment="1">
      <alignment horizontal="right" vertical="center" indent="1"/>
    </xf>
    <xf numFmtId="4" fontId="28" fillId="0" borderId="24" xfId="7" applyNumberFormat="1" applyFont="1" applyBorder="1" applyAlignment="1" applyProtection="1">
      <alignment vertical="center" wrapText="1"/>
      <protection locked="0"/>
    </xf>
    <xf numFmtId="4" fontId="20" fillId="6" borderId="49" xfId="7" applyNumberFormat="1" applyFont="1" applyFill="1" applyBorder="1" applyAlignment="1" applyProtection="1">
      <alignment horizontal="left" vertical="top" wrapText="1"/>
      <protection locked="0"/>
    </xf>
    <xf numFmtId="0" fontId="23" fillId="0" borderId="46" xfId="0" applyFont="1" applyBorder="1" applyAlignment="1">
      <alignment horizontal="center" vertical="center" wrapText="1"/>
    </xf>
    <xf numFmtId="0" fontId="23" fillId="0" borderId="43" xfId="0" applyFont="1" applyBorder="1" applyAlignment="1">
      <alignment horizontal="center" vertical="center" wrapText="1"/>
    </xf>
    <xf numFmtId="2" fontId="11" fillId="6" borderId="48" xfId="0" applyNumberFormat="1" applyFont="1" applyFill="1" applyBorder="1" applyAlignment="1" applyProtection="1">
      <alignment horizontal="center" vertical="center"/>
      <protection locked="0"/>
    </xf>
    <xf numFmtId="2" fontId="11" fillId="6" borderId="3" xfId="0" applyNumberFormat="1" applyFont="1" applyFill="1" applyBorder="1" applyAlignment="1" applyProtection="1">
      <alignment horizontal="center" vertical="center"/>
      <protection locked="0"/>
    </xf>
    <xf numFmtId="2" fontId="11" fillId="6" borderId="12" xfId="0" applyNumberFormat="1" applyFont="1" applyFill="1" applyBorder="1" applyAlignment="1" applyProtection="1">
      <alignment horizontal="center" vertical="center"/>
      <protection locked="0"/>
    </xf>
    <xf numFmtId="2" fontId="0" fillId="6" borderId="35" xfId="0" applyNumberFormat="1" applyFill="1" applyBorder="1" applyAlignment="1" applyProtection="1">
      <alignment horizontal="center" vertical="center"/>
      <protection locked="0"/>
    </xf>
    <xf numFmtId="0" fontId="40" fillId="0" borderId="0" xfId="0" applyFont="1" applyAlignment="1">
      <alignment horizontal="center"/>
    </xf>
    <xf numFmtId="2" fontId="11" fillId="0" borderId="0" xfId="0" applyNumberFormat="1" applyFont="1" applyAlignment="1" applyProtection="1">
      <alignment horizontal="center" vertical="center"/>
      <protection locked="0"/>
    </xf>
    <xf numFmtId="0" fontId="26" fillId="7" borderId="23" xfId="7" applyFont="1" applyFill="1" applyBorder="1" applyAlignment="1">
      <alignment vertical="top" wrapText="1"/>
    </xf>
    <xf numFmtId="0" fontId="26" fillId="7" borderId="6" xfId="0" applyFont="1" applyFill="1" applyBorder="1" applyAlignment="1">
      <alignment vertical="center" wrapText="1"/>
    </xf>
    <xf numFmtId="4" fontId="0" fillId="0" borderId="6" xfId="0" applyNumberFormat="1" applyBorder="1" applyAlignment="1">
      <alignment horizontal="right" indent="1"/>
    </xf>
    <xf numFmtId="2" fontId="0" fillId="0" borderId="6" xfId="0" applyNumberFormat="1" applyBorder="1" applyAlignment="1">
      <alignment horizontal="center"/>
    </xf>
    <xf numFmtId="0" fontId="8" fillId="0" borderId="0" xfId="0" applyFont="1" applyAlignment="1">
      <alignment horizontal="left" vertical="center"/>
    </xf>
    <xf numFmtId="0" fontId="34" fillId="0" borderId="0" xfId="0" applyFont="1" applyAlignment="1">
      <alignment vertical="center" wrapText="1"/>
    </xf>
    <xf numFmtId="8" fontId="8" fillId="0" borderId="0" xfId="1" applyNumberFormat="1" applyFont="1" applyBorder="1" applyAlignment="1">
      <alignment horizontal="center" vertical="center"/>
    </xf>
    <xf numFmtId="8" fontId="8" fillId="0" borderId="0" xfId="1" applyNumberFormat="1" applyFont="1" applyFill="1" applyBorder="1" applyAlignment="1">
      <alignment horizontal="center" vertical="center"/>
    </xf>
    <xf numFmtId="0" fontId="0" fillId="6" borderId="49" xfId="0" applyFill="1" applyBorder="1" applyProtection="1">
      <protection locked="0"/>
    </xf>
    <xf numFmtId="0" fontId="0" fillId="6" borderId="45" xfId="0" applyFill="1" applyBorder="1" applyProtection="1">
      <protection locked="0"/>
    </xf>
    <xf numFmtId="169" fontId="0" fillId="10" borderId="44" xfId="7" applyNumberFormat="1" applyFont="1" applyFill="1" applyBorder="1" applyAlignment="1">
      <alignment horizontal="right" vertical="center" wrapText="1" indent="1"/>
    </xf>
    <xf numFmtId="0" fontId="25" fillId="0" borderId="0" xfId="0" applyFont="1" applyAlignment="1">
      <alignment vertical="center"/>
    </xf>
    <xf numFmtId="165" fontId="5" fillId="0" borderId="0" xfId="2" applyNumberFormat="1" applyFont="1" applyFill="1" applyAlignment="1" applyProtection="1">
      <alignment horizontal="right" indent="2"/>
      <protection locked="0"/>
    </xf>
    <xf numFmtId="10" fontId="2" fillId="3" borderId="0" xfId="0" applyNumberFormat="1" applyFont="1" applyFill="1" applyAlignment="1" applyProtection="1">
      <alignment horizontal="right" indent="2"/>
      <protection locked="0"/>
    </xf>
    <xf numFmtId="167" fontId="5" fillId="0" borderId="0" xfId="2" applyNumberFormat="1" applyFont="1" applyAlignment="1" applyProtection="1">
      <alignment horizontal="right" indent="2"/>
      <protection locked="0"/>
    </xf>
    <xf numFmtId="0" fontId="0" fillId="6" borderId="0" xfId="0" applyFill="1" applyProtection="1">
      <protection locked="0"/>
    </xf>
    <xf numFmtId="0" fontId="4" fillId="4" borderId="0" xfId="0" applyFont="1" applyFill="1"/>
    <xf numFmtId="165" fontId="5" fillId="0" borderId="31" xfId="2" applyNumberFormat="1" applyFont="1" applyFill="1" applyBorder="1" applyAlignment="1" applyProtection="1">
      <alignment horizontal="right" indent="2"/>
      <protection locked="0"/>
    </xf>
    <xf numFmtId="8" fontId="8" fillId="0" borderId="0" xfId="0" applyNumberFormat="1" applyFont="1" applyAlignment="1">
      <alignment horizontal="center" vertical="center"/>
    </xf>
    <xf numFmtId="8" fontId="8" fillId="0" borderId="0" xfId="1" applyNumberFormat="1" applyFont="1" applyBorder="1" applyAlignment="1" applyProtection="1">
      <alignment horizontal="center" vertical="center"/>
    </xf>
    <xf numFmtId="170" fontId="0" fillId="0" borderId="0" xfId="0" applyNumberFormat="1"/>
    <xf numFmtId="171" fontId="0" fillId="0" borderId="0" xfId="0" applyNumberFormat="1"/>
    <xf numFmtId="7" fontId="8" fillId="0" borderId="0" xfId="1" applyNumberFormat="1" applyFont="1" applyBorder="1" applyAlignment="1" applyProtection="1">
      <alignment horizontal="center" vertical="center"/>
    </xf>
    <xf numFmtId="0" fontId="7" fillId="4" borderId="0" xfId="0" applyFont="1" applyFill="1" applyAlignment="1">
      <alignment horizontal="center" vertical="center" wrapText="1"/>
    </xf>
    <xf numFmtId="49" fontId="15" fillId="0" borderId="0" xfId="1" applyNumberFormat="1" applyFont="1" applyFill="1" applyBorder="1" applyAlignment="1">
      <alignment horizontal="center" vertical="center" wrapText="1"/>
    </xf>
    <xf numFmtId="0" fontId="12" fillId="4" borderId="0" xfId="0" applyFont="1" applyFill="1" applyAlignment="1">
      <alignment horizontal="center" vertical="center"/>
    </xf>
    <xf numFmtId="0" fontId="8" fillId="4" borderId="0" xfId="0" applyFont="1" applyFill="1" applyAlignment="1">
      <alignment horizontal="center" vertical="center"/>
    </xf>
    <xf numFmtId="10" fontId="8" fillId="4" borderId="0" xfId="0" applyNumberFormat="1" applyFont="1" applyFill="1" applyAlignment="1">
      <alignment horizontal="center" vertical="center"/>
    </xf>
    <xf numFmtId="44" fontId="8" fillId="4" borderId="0" xfId="1" applyFont="1" applyFill="1" applyBorder="1" applyAlignment="1">
      <alignment horizontal="center" vertical="center"/>
    </xf>
    <xf numFmtId="0" fontId="8" fillId="0" borderId="8" xfId="0" applyFont="1" applyBorder="1" applyAlignment="1">
      <alignment horizontal="center" vertical="center"/>
    </xf>
    <xf numFmtId="10" fontId="8" fillId="0" borderId="8" xfId="1" applyNumberFormat="1" applyFont="1" applyBorder="1" applyAlignment="1">
      <alignment horizontal="center" vertical="center"/>
    </xf>
    <xf numFmtId="44" fontId="8" fillId="11" borderId="8" xfId="1" applyFont="1" applyFill="1" applyBorder="1" applyAlignment="1">
      <alignment horizontal="center" vertical="center"/>
    </xf>
    <xf numFmtId="44" fontId="8" fillId="0" borderId="8" xfId="1" applyFont="1" applyBorder="1" applyAlignment="1">
      <alignment horizontal="center" vertical="center"/>
    </xf>
    <xf numFmtId="44" fontId="8" fillId="0" borderId="8" xfId="0" applyNumberFormat="1" applyFont="1" applyBorder="1" applyAlignment="1">
      <alignment horizontal="center" vertical="center"/>
    </xf>
    <xf numFmtId="44" fontId="8" fillId="0" borderId="15" xfId="1" applyFont="1" applyBorder="1" applyAlignment="1">
      <alignment horizontal="center" vertical="center"/>
    </xf>
    <xf numFmtId="44" fontId="8" fillId="12" borderId="8" xfId="1" applyFont="1" applyFill="1" applyBorder="1" applyAlignment="1">
      <alignment horizontal="center" vertical="center"/>
    </xf>
    <xf numFmtId="0" fontId="0" fillId="3" borderId="0" xfId="0" applyFill="1" applyAlignment="1">
      <alignment horizontal="right"/>
    </xf>
    <xf numFmtId="0" fontId="7" fillId="3" borderId="0" xfId="0" applyFont="1" applyFill="1" applyAlignment="1">
      <alignment horizontal="left"/>
    </xf>
    <xf numFmtId="0" fontId="0" fillId="3" borderId="16" xfId="0" applyFill="1" applyBorder="1" applyAlignment="1">
      <alignment horizontal="center"/>
    </xf>
    <xf numFmtId="0" fontId="0" fillId="3" borderId="44" xfId="0" applyFill="1" applyBorder="1" applyAlignment="1">
      <alignment horizontal="center"/>
    </xf>
    <xf numFmtId="0" fontId="0" fillId="6" borderId="48" xfId="0" applyFill="1" applyBorder="1" applyAlignment="1" applyProtection="1">
      <alignment horizontal="left"/>
      <protection locked="0"/>
    </xf>
    <xf numFmtId="0" fontId="0" fillId="6" borderId="38" xfId="0" applyFill="1" applyBorder="1" applyAlignment="1" applyProtection="1">
      <alignment horizontal="left"/>
      <protection locked="0"/>
    </xf>
    <xf numFmtId="0" fontId="0" fillId="6" borderId="3" xfId="0" applyFill="1" applyBorder="1" applyAlignment="1" applyProtection="1">
      <alignment horizontal="center"/>
      <protection locked="0"/>
    </xf>
    <xf numFmtId="0" fontId="0" fillId="6" borderId="1" xfId="0" applyFill="1" applyBorder="1" applyAlignment="1" applyProtection="1">
      <alignment horizontal="center"/>
      <protection locked="0"/>
    </xf>
    <xf numFmtId="0" fontId="0" fillId="6" borderId="12" xfId="0" applyFill="1" applyBorder="1" applyAlignment="1" applyProtection="1">
      <alignment horizontal="center"/>
      <protection locked="0"/>
    </xf>
    <xf numFmtId="0" fontId="0" fillId="6" borderId="7" xfId="0" applyFill="1" applyBorder="1" applyAlignment="1" applyProtection="1">
      <alignment horizontal="center"/>
      <protection locked="0"/>
    </xf>
    <xf numFmtId="0" fontId="40" fillId="0" borderId="0" xfId="0" applyFont="1" applyAlignment="1">
      <alignment horizontal="center"/>
    </xf>
    <xf numFmtId="0" fontId="3" fillId="0" borderId="8" xfId="0" applyFont="1" applyBorder="1" applyAlignment="1">
      <alignment horizontal="center"/>
    </xf>
    <xf numFmtId="0" fontId="33" fillId="8" borderId="32" xfId="0" applyFont="1" applyFill="1" applyBorder="1" applyAlignment="1">
      <alignment horizontal="center" vertical="center" wrapText="1"/>
    </xf>
    <xf numFmtId="0" fontId="33" fillId="8" borderId="32" xfId="0" applyFont="1" applyFill="1" applyBorder="1" applyAlignment="1">
      <alignment horizontal="center" vertical="center"/>
    </xf>
    <xf numFmtId="0" fontId="33" fillId="8" borderId="33" xfId="0" applyFont="1" applyFill="1" applyBorder="1" applyAlignment="1">
      <alignment horizontal="center" vertical="center"/>
    </xf>
    <xf numFmtId="4" fontId="19" fillId="6" borderId="45" xfId="7" applyNumberFormat="1" applyFont="1" applyFill="1" applyBorder="1" applyAlignment="1" applyProtection="1">
      <alignment horizontal="left" vertical="center" wrapText="1"/>
      <protection locked="0"/>
    </xf>
    <xf numFmtId="4" fontId="20" fillId="6" borderId="46" xfId="7" applyNumberFormat="1" applyFont="1" applyFill="1" applyBorder="1" applyAlignment="1" applyProtection="1">
      <alignment horizontal="left" vertical="center" wrapText="1"/>
      <protection locked="0"/>
    </xf>
    <xf numFmtId="4" fontId="20" fillId="6" borderId="49" xfId="7" applyNumberFormat="1" applyFont="1" applyFill="1" applyBorder="1" applyAlignment="1" applyProtection="1">
      <alignment horizontal="left" vertical="center" wrapText="1"/>
      <protection locked="0"/>
    </xf>
    <xf numFmtId="0" fontId="27" fillId="0" borderId="28" xfId="7" applyFont="1" applyBorder="1" applyAlignment="1">
      <alignment horizontal="center" vertical="center" wrapText="1"/>
    </xf>
    <xf numFmtId="0" fontId="27" fillId="0" borderId="29" xfId="7" applyFont="1" applyBorder="1" applyAlignment="1">
      <alignment horizontal="center" vertical="center" wrapText="1"/>
    </xf>
    <xf numFmtId="0" fontId="27" fillId="0" borderId="47" xfId="7" applyFont="1" applyBorder="1" applyAlignment="1">
      <alignment horizontal="center" vertical="center" wrapText="1"/>
    </xf>
    <xf numFmtId="0" fontId="27" fillId="0" borderId="21" xfId="7" applyFont="1" applyBorder="1" applyAlignment="1">
      <alignment horizontal="center" vertical="center" wrapText="1"/>
    </xf>
    <xf numFmtId="0" fontId="27" fillId="0" borderId="8" xfId="7" applyFont="1" applyBorder="1" applyAlignment="1">
      <alignment horizontal="center" vertical="center" wrapText="1"/>
    </xf>
    <xf numFmtId="0" fontId="27" fillId="0" borderId="66" xfId="7" applyFont="1" applyBorder="1" applyAlignment="1">
      <alignment horizontal="center" vertical="center" wrapText="1"/>
    </xf>
    <xf numFmtId="49" fontId="25" fillId="8" borderId="27" xfId="0" applyNumberFormat="1" applyFont="1" applyFill="1" applyBorder="1" applyAlignment="1">
      <alignment horizontal="left" vertical="center" wrapText="1"/>
    </xf>
    <xf numFmtId="49" fontId="25" fillId="8" borderId="39" xfId="0" applyNumberFormat="1" applyFont="1" applyFill="1" applyBorder="1" applyAlignment="1">
      <alignment horizontal="left" vertical="center" wrapText="1"/>
    </xf>
    <xf numFmtId="49" fontId="25" fillId="8" borderId="25" xfId="0" applyNumberFormat="1" applyFont="1" applyFill="1" applyBorder="1" applyAlignment="1">
      <alignment horizontal="left" vertical="center" wrapText="1"/>
    </xf>
    <xf numFmtId="49" fontId="25" fillId="8" borderId="9" xfId="0" applyNumberFormat="1" applyFont="1" applyFill="1" applyBorder="1" applyAlignment="1">
      <alignment horizontal="left" vertical="center" wrapText="1"/>
    </xf>
    <xf numFmtId="49" fontId="23" fillId="7" borderId="11" xfId="0" applyNumberFormat="1" applyFont="1" applyFill="1" applyBorder="1" applyAlignment="1">
      <alignment horizontal="center" vertical="center" wrapText="1"/>
    </xf>
    <xf numFmtId="49" fontId="23" fillId="7" borderId="12" xfId="0" applyNumberFormat="1" applyFont="1" applyFill="1" applyBorder="1" applyAlignment="1">
      <alignment horizontal="center" vertical="center" wrapText="1"/>
    </xf>
    <xf numFmtId="49" fontId="25" fillId="7" borderId="30" xfId="0" applyNumberFormat="1" applyFont="1" applyFill="1" applyBorder="1" applyAlignment="1">
      <alignment horizontal="left" vertical="center" wrapText="1"/>
    </xf>
    <xf numFmtId="49" fontId="25" fillId="7" borderId="48" xfId="0" applyNumberFormat="1" applyFont="1" applyFill="1" applyBorder="1" applyAlignment="1">
      <alignment horizontal="left" vertical="center" wrapText="1"/>
    </xf>
    <xf numFmtId="0" fontId="33" fillId="7" borderId="32" xfId="0" applyFont="1" applyFill="1" applyBorder="1" applyAlignment="1">
      <alignment horizontal="center" vertical="center" wrapText="1"/>
    </xf>
    <xf numFmtId="0" fontId="33" fillId="7" borderId="32" xfId="0" applyFont="1" applyFill="1" applyBorder="1" applyAlignment="1">
      <alignment horizontal="center" vertical="center"/>
    </xf>
    <xf numFmtId="0" fontId="33" fillId="7" borderId="50" xfId="0" applyFont="1" applyFill="1" applyBorder="1" applyAlignment="1">
      <alignment horizontal="center" vertical="center"/>
    </xf>
    <xf numFmtId="0" fontId="33" fillId="7" borderId="36" xfId="0" applyFont="1" applyFill="1" applyBorder="1" applyAlignment="1">
      <alignment horizontal="center" vertical="center"/>
    </xf>
    <xf numFmtId="0" fontId="33" fillId="7" borderId="43" xfId="0" applyFont="1" applyFill="1" applyBorder="1" applyAlignment="1">
      <alignment horizontal="center" vertical="center" wrapText="1"/>
    </xf>
    <xf numFmtId="0" fontId="33" fillId="7" borderId="36" xfId="0" applyFont="1" applyFill="1" applyBorder="1" applyAlignment="1">
      <alignment horizontal="center" vertical="center" wrapText="1"/>
    </xf>
    <xf numFmtId="0" fontId="33" fillId="7" borderId="50" xfId="0" applyFont="1" applyFill="1" applyBorder="1" applyAlignment="1">
      <alignment horizontal="center" vertical="center" wrapText="1"/>
    </xf>
    <xf numFmtId="0" fontId="23" fillId="0" borderId="41" xfId="0" applyFont="1" applyBorder="1" applyAlignment="1">
      <alignment horizontal="center" vertical="center" wrapText="1"/>
    </xf>
    <xf numFmtId="0" fontId="23" fillId="0" borderId="52" xfId="0" applyFont="1" applyBorder="1" applyAlignment="1">
      <alignment horizontal="center" vertical="center" wrapText="1"/>
    </xf>
    <xf numFmtId="0" fontId="40" fillId="0" borderId="18" xfId="0" applyFont="1" applyBorder="1" applyAlignment="1">
      <alignment horizontal="center"/>
    </xf>
    <xf numFmtId="0" fontId="40" fillId="0" borderId="19" xfId="0" applyFont="1" applyBorder="1" applyAlignment="1">
      <alignment horizontal="center"/>
    </xf>
    <xf numFmtId="0" fontId="40" fillId="0" borderId="20" xfId="0" applyFont="1" applyBorder="1" applyAlignment="1">
      <alignment horizontal="center"/>
    </xf>
    <xf numFmtId="0" fontId="23" fillId="0" borderId="39"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40"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51" xfId="0" applyFont="1" applyBorder="1" applyAlignment="1">
      <alignment horizontal="center" vertical="center" wrapText="1"/>
    </xf>
    <xf numFmtId="0" fontId="4" fillId="4" borderId="0" xfId="0" applyFont="1" applyFill="1" applyAlignment="1">
      <alignment horizontal="center" vertical="center"/>
    </xf>
    <xf numFmtId="49" fontId="15" fillId="6" borderId="0" xfId="1" applyNumberFormat="1" applyFont="1" applyFill="1" applyBorder="1" applyAlignment="1">
      <alignment horizontal="center" vertical="center" wrapText="1"/>
    </xf>
    <xf numFmtId="0" fontId="12" fillId="4" borderId="0" xfId="0" applyFont="1" applyFill="1" applyAlignment="1">
      <alignment horizontal="center" vertical="center"/>
    </xf>
    <xf numFmtId="0" fontId="12" fillId="9" borderId="0" xfId="0" applyFont="1" applyFill="1" applyAlignment="1">
      <alignment horizontal="center" vertical="center"/>
    </xf>
    <xf numFmtId="0" fontId="0" fillId="0" borderId="0" xfId="0" applyAlignment="1">
      <alignment horizontal="left"/>
    </xf>
    <xf numFmtId="44" fontId="12" fillId="4" borderId="0" xfId="1" applyFont="1" applyFill="1" applyBorder="1" applyAlignment="1">
      <alignment horizontal="center" vertical="center"/>
    </xf>
    <xf numFmtId="0" fontId="0" fillId="4" borderId="8" xfId="0" applyFill="1" applyBorder="1" applyAlignment="1">
      <alignment horizontal="left"/>
    </xf>
    <xf numFmtId="0" fontId="0" fillId="0" borderId="4" xfId="0" applyBorder="1" applyAlignment="1">
      <alignment horizontal="left"/>
    </xf>
    <xf numFmtId="0" fontId="7" fillId="0" borderId="0" xfId="0" applyFont="1"/>
    <xf numFmtId="0" fontId="32" fillId="0" borderId="67" xfId="0" applyFont="1" applyBorder="1" applyAlignment="1">
      <alignment horizontal="center"/>
    </xf>
    <xf numFmtId="0" fontId="32" fillId="0" borderId="68" xfId="0" applyFont="1" applyBorder="1" applyAlignment="1">
      <alignment horizontal="center"/>
    </xf>
    <xf numFmtId="0" fontId="32" fillId="0" borderId="69" xfId="0" applyFont="1" applyBorder="1" applyAlignment="1">
      <alignment horizontal="center"/>
    </xf>
    <xf numFmtId="14" fontId="0" fillId="0" borderId="37" xfId="0" applyNumberFormat="1" applyBorder="1" applyAlignment="1">
      <alignment horizontal="center" vertical="center"/>
    </xf>
    <xf numFmtId="0" fontId="0" fillId="0" borderId="38" xfId="0" applyBorder="1" applyAlignment="1">
      <alignment horizontal="left" vertical="center"/>
    </xf>
    <xf numFmtId="0" fontId="0" fillId="0" borderId="35" xfId="0" applyBorder="1" applyAlignment="1">
      <alignment horizontal="left" vertical="center"/>
    </xf>
    <xf numFmtId="14" fontId="0" fillId="0" borderId="32" xfId="0" applyNumberFormat="1" applyBorder="1" applyAlignment="1">
      <alignment horizontal="center" vertical="center"/>
    </xf>
    <xf numFmtId="0" fontId="3" fillId="0" borderId="1" xfId="0" applyFont="1" applyBorder="1" applyAlignment="1">
      <alignment horizontal="left" vertical="center"/>
    </xf>
    <xf numFmtId="0" fontId="3" fillId="0" borderId="26" xfId="0" applyFont="1" applyBorder="1" applyAlignment="1">
      <alignment horizontal="left" vertical="center"/>
    </xf>
    <xf numFmtId="0" fontId="3" fillId="0" borderId="1" xfId="0" applyFont="1" applyBorder="1" applyAlignment="1">
      <alignment horizontal="left" vertical="center" wrapText="1"/>
    </xf>
    <xf numFmtId="0" fontId="0" fillId="0" borderId="1" xfId="0" applyBorder="1" applyAlignment="1">
      <alignment horizontal="left" vertical="center"/>
    </xf>
    <xf numFmtId="0" fontId="0" fillId="0" borderId="26" xfId="0" applyBorder="1" applyAlignment="1">
      <alignment horizontal="left" vertical="center"/>
    </xf>
    <xf numFmtId="14" fontId="0" fillId="0" borderId="33" xfId="0" applyNumberFormat="1" applyBorder="1" applyAlignment="1">
      <alignment horizontal="center" vertical="center"/>
    </xf>
    <xf numFmtId="0" fontId="0" fillId="0" borderId="7" xfId="0" applyBorder="1" applyAlignment="1">
      <alignment horizontal="left" vertical="center"/>
    </xf>
    <xf numFmtId="0" fontId="0" fillId="0" borderId="34" xfId="0" applyBorder="1" applyAlignment="1">
      <alignment horizontal="left" vertical="center"/>
    </xf>
  </cellXfs>
  <cellStyles count="20">
    <cellStyle name="Euro" xfId="11" xr:uid="{EF98C4AD-1CBF-4286-8EEA-8F009F58E3B5}"/>
    <cellStyle name="Euro 2" xfId="19" xr:uid="{58E26FF5-C208-476D-B9E4-C496D68EA4DB}"/>
    <cellStyle name="Komma 2" xfId="15" xr:uid="{2DA78F1C-CE57-484A-9FEA-347436945D4B}"/>
    <cellStyle name="Komma 3" xfId="16" xr:uid="{C3D217D1-9F80-4188-A847-FFA1327627B8}"/>
    <cellStyle name="Link" xfId="3" builtinId="8"/>
    <cellStyle name="Link 2" xfId="4" xr:uid="{871DABF2-B028-436F-9DF6-FE72E7FB5400}"/>
    <cellStyle name="Prozent" xfId="2" builtinId="5"/>
    <cellStyle name="Prozent 2" xfId="6" xr:uid="{AD186623-39CD-4FA6-BB50-12C07C7530FC}"/>
    <cellStyle name="Standard" xfId="0" builtinId="0"/>
    <cellStyle name="Standard 2" xfId="5" xr:uid="{4DAE61F1-C5B1-4A76-8038-CA400AC4006A}"/>
    <cellStyle name="Standard 2 2" xfId="14" xr:uid="{3B5598B5-D3D5-407D-B066-FDFED79E82AA}"/>
    <cellStyle name="Standard 3" xfId="8" xr:uid="{58F7F7BD-7B4C-4250-9F96-6ADA4D1C4C56}"/>
    <cellStyle name="Standard 4" xfId="10" xr:uid="{920F1269-2055-4BDF-AB5C-81642D055270}"/>
    <cellStyle name="Standard 5" xfId="12" xr:uid="{C6005763-E0F7-4205-BEED-28AEE6489D76}"/>
    <cellStyle name="Standard 6" xfId="13" xr:uid="{23511597-402C-4275-B64A-42BA6FC45482}"/>
    <cellStyle name="Standard_Anl 4 AVV-SH" xfId="7" xr:uid="{A341FE28-6B4A-49C7-9857-DEC034993D0B}"/>
    <cellStyle name="Währung" xfId="1" builtinId="4"/>
    <cellStyle name="Währung 2" xfId="9" xr:uid="{7FF79717-FE87-4799-A6C5-504CFE1E45F7}"/>
    <cellStyle name="Währung 2 2" xfId="18" xr:uid="{7B6F06BF-3B06-47AB-A3F1-EF2EEB2F7334}"/>
    <cellStyle name="Währung 3" xfId="17" xr:uid="{FD90C788-C50E-4F87-B740-0962B01958FD}"/>
  </cellStyles>
  <dxfs count="47">
    <dxf>
      <fill>
        <patternFill patternType="none">
          <bgColor auto="1"/>
        </patternFill>
      </fill>
    </dxf>
    <dxf>
      <font>
        <color theme="0"/>
      </font>
      <fill>
        <patternFill patternType="none">
          <bgColor auto="1"/>
        </patternFill>
      </fill>
    </dxf>
    <dxf>
      <fill>
        <patternFill patternType="none">
          <bgColor auto="1"/>
        </patternFill>
      </fill>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style="thin">
          <color indexed="64"/>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14" formatCode="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outline="0">
        <left style="thin">
          <color auto="1"/>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theme="0" tint="-0.14999847407452621"/>
        <name val="Calibri"/>
        <family val="2"/>
        <scheme val="minor"/>
      </font>
      <numFmt numFmtId="0" formatCode="General"/>
      <fill>
        <patternFill patternType="solid">
          <fgColor indexed="64"/>
          <bgColor theme="0" tint="-0.14996795556505021"/>
        </patternFill>
      </fill>
      <alignment horizontal="center" vertical="center" textRotation="0" wrapText="0" indent="0" justifyLastLine="0" shrinkToFit="0" readingOrder="0"/>
      <border diagonalUp="0" diagonalDown="0">
        <left style="thin">
          <color auto="1"/>
        </left>
        <right style="thin">
          <color auto="1"/>
        </right>
        <top style="thin">
          <color theme="0" tint="-0.14996795556505021"/>
        </top>
        <bottom style="thin">
          <color theme="0" tint="-0.14996795556505021"/>
        </bottom>
      </border>
      <protection locked="1" hidden="0"/>
    </dxf>
    <dxf>
      <font>
        <b val="0"/>
        <i val="0"/>
        <strike val="0"/>
        <condense val="0"/>
        <extend val="0"/>
        <outline val="0"/>
        <shadow val="0"/>
        <u val="none"/>
        <vertAlign val="baseline"/>
        <sz val="11"/>
        <color rgb="FF00B050"/>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auto="1"/>
        </right>
        <top style="thin">
          <color indexed="64"/>
        </top>
        <bottom style="thin">
          <color indexed="64"/>
        </bottom>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border outline="0">
        <left style="thin">
          <color indexed="64"/>
        </left>
        <right style="thin">
          <color indexed="64"/>
        </right>
      </border>
    </dxf>
    <dxf>
      <font>
        <b val="0"/>
        <i val="0"/>
        <strike val="0"/>
        <condense val="0"/>
        <extend val="0"/>
        <outline val="0"/>
        <shadow val="0"/>
        <u val="none"/>
        <vertAlign val="baseline"/>
        <sz val="11"/>
        <color rgb="FFFF0000"/>
        <name val="Calibri"/>
        <family val="2"/>
        <scheme val="minor"/>
      </font>
      <protection locked="1" hidden="0"/>
    </dxf>
    <dxf>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medium">
          <color indexed="64"/>
        </right>
        <top style="thin">
          <color indexed="64"/>
        </top>
        <bottom style="thin">
          <color indexed="64"/>
        </bottom>
        <vertical/>
        <horizontal style="thin">
          <color indexed="64"/>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1"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FF0000"/>
        <name val="Calibri"/>
        <family val="2"/>
        <scheme val="minor"/>
      </font>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rgb="FFFF0000"/>
        <name val="Calibri"/>
        <family val="2"/>
        <scheme val="minor"/>
      </font>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FF0000"/>
        <name val="Calibri"/>
        <family val="2"/>
        <scheme val="minor"/>
      </font>
      <numFmt numFmtId="14" formatCode="0.0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rgb="FFFF0000"/>
        <name val="Calibri"/>
        <family val="2"/>
        <scheme val="minor"/>
      </font>
      <numFmt numFmtId="34" formatCode="_-* #,##0.00\ &quot;€&quot;_-;\-* #,##0.00\ &quot;€&quot;_-;_-* &quot;-&quot;??\ &quot;€&quot;_-;_-@_-"/>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theme="0" tint="-0.14999847407452621"/>
        <name val="Calibri"/>
        <family val="2"/>
        <scheme val="minor"/>
      </font>
      <numFmt numFmtId="0" formatCode="General"/>
      <fill>
        <patternFill patternType="solid">
          <fgColor indexed="64"/>
          <bgColor theme="0" tint="-0.14996795556505021"/>
        </patternFill>
      </fill>
      <alignment horizontal="center" vertical="center" textRotation="0" wrapText="0" indent="0" justifyLastLine="0" shrinkToFit="0" readingOrder="0"/>
      <border diagonalUp="0" diagonalDown="0">
        <left style="thin">
          <color auto="1"/>
        </left>
        <right/>
        <top style="thin">
          <color theme="0" tint="-0.14996795556505021"/>
        </top>
        <bottom/>
      </border>
      <protection locked="1" hidden="0"/>
    </dxf>
    <dxf>
      <font>
        <b val="0"/>
        <i val="0"/>
        <strike val="0"/>
        <condense val="0"/>
        <extend val="0"/>
        <outline val="0"/>
        <shadow val="0"/>
        <u val="none"/>
        <vertAlign val="baseline"/>
        <sz val="11"/>
        <color rgb="FF00B050"/>
        <name val="Calibri"/>
        <family val="2"/>
        <scheme val="minor"/>
      </font>
      <numFmt numFmtId="2" formatCode="0.00"/>
      <alignment horizontal="center" vertical="center" textRotation="0" wrapText="0" indent="0" justifyLastLine="0" shrinkToFit="0" readingOrder="0"/>
      <border diagonalUp="0" diagonalDown="0" outline="0">
        <left style="thin">
          <color indexed="64"/>
        </left>
        <right style="thin">
          <color auto="1"/>
        </right>
        <top style="thin">
          <color indexed="64"/>
        </top>
        <bottom/>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rgb="FF00B050"/>
        <name val="Calibri"/>
        <family val="2"/>
        <scheme val="minor"/>
      </font>
      <numFmt numFmtId="0" formatCode="General"/>
      <alignment horizontal="center" vertical="bottom"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style="thin">
          <color indexed="64"/>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style="thin">
          <color indexed="64"/>
        </left>
        <right style="thin">
          <color indexed="64"/>
        </right>
        <top style="thin">
          <color indexed="64"/>
        </top>
        <bottom/>
        <vertical style="thin">
          <color indexed="64"/>
        </vertical>
        <horizontal/>
      </border>
      <protection locked="0" hidden="0"/>
    </dxf>
    <dxf>
      <font>
        <b val="0"/>
        <i val="0"/>
        <strike val="0"/>
        <condense val="0"/>
        <extend val="0"/>
        <outline val="0"/>
        <shadow val="0"/>
        <u val="none"/>
        <vertAlign val="baseline"/>
        <sz val="11"/>
        <color rgb="FF00B050"/>
        <name val="Calibri"/>
        <family val="2"/>
        <scheme val="minor"/>
      </font>
      <alignment horizontal="center" vertical="center" textRotation="0" wrapText="0" indent="0" justifyLastLine="0" shrinkToFit="0" readingOrder="0"/>
      <border diagonalUp="0" diagonalDown="0">
        <left/>
        <right style="thin">
          <color indexed="64"/>
        </right>
        <top style="thin">
          <color indexed="64"/>
        </top>
        <bottom/>
        <vertical style="thin">
          <color indexed="64"/>
        </vertical>
        <horizontal/>
      </border>
      <protection locked="0" hidden="0"/>
    </dxf>
    <dxf>
      <border outline="0">
        <left style="thin">
          <color indexed="64"/>
        </left>
      </border>
    </dxf>
    <dxf>
      <font>
        <b val="0"/>
        <i val="0"/>
        <strike val="0"/>
        <condense val="0"/>
        <extend val="0"/>
        <outline val="0"/>
        <shadow val="0"/>
        <u val="none"/>
        <vertAlign val="baseline"/>
        <sz val="11"/>
        <color rgb="FFFF0000"/>
        <name val="Calibri"/>
        <family val="2"/>
        <scheme val="minor"/>
      </font>
      <protection locked="1" hidden="0"/>
    </dxf>
    <dxf>
      <fill>
        <patternFill patternType="solid">
          <fgColor indexed="64"/>
          <bgColor theme="0" tint="-0.14999847407452621"/>
        </patternFill>
      </fill>
      <alignment horizontal="center" vertical="center" textRotation="0" wrapText="1" indent="0" justifyLastLine="0" shrinkToFit="0" readingOrder="0"/>
      <protection locked="1" hidden="0"/>
    </dxf>
  </dxfs>
  <tableStyles count="1" defaultTableStyle="TableStyleMedium9" defaultPivotStyle="PivotStyleLight16">
    <tableStyle name="Peko" pivot="0" count="0" xr9:uid="{E683CB27-7C5D-4518-9CB9-3FE13E26041C}"/>
  </tableStyles>
  <colors>
    <mruColors>
      <color rgb="FFFFFF66"/>
      <color rgb="FFFFFFFF"/>
      <color rgb="FFFFFF99"/>
      <color rgb="FFFFFFCC"/>
      <color rgb="FFEBF1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OSOZ-FILE01\Officedaten\Documents\Allgemein\Kalkulationen\2023\Test%20Stundenpauschale%20f&#252;r%20den%20Versan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läuterungen"/>
      <sheetName val="Basis"/>
      <sheetName val="Struktur"/>
      <sheetName val="Netto JAZ"/>
      <sheetName val="(A) Personal BL"/>
      <sheetName val="(A) Personal paL"/>
      <sheetName val="(A) AG-Anteil Soz.Vers."/>
      <sheetName val="(A) Personal"/>
      <sheetName val="(B) Personal"/>
      <sheetName val="Investdaten"/>
      <sheetName val="Miete-Pacht-Leasing"/>
      <sheetName val="Darlehen"/>
      <sheetName val="Basisleistung"/>
      <sheetName val="persabh. Leist."/>
      <sheetName val="Einsatzpauschalen"/>
      <sheetName val="Instandhaltung"/>
      <sheetName val="Berechnungsdaten"/>
      <sheetName val="Tariftabellen"/>
      <sheetName val="__Goal_Meta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30">
          <cell r="V30" t="str">
            <v>Qualifizierte_Assist.</v>
          </cell>
        </row>
        <row r="31">
          <cell r="V31" t="str">
            <v>Begleitende_Assist.</v>
          </cell>
        </row>
      </sheetData>
      <sheetData sheetId="18"/>
    </sheetDataSet>
  </externalBook>
</externalLink>
</file>

<file path=xl/persons/person.xml><?xml version="1.0" encoding="utf-8"?>
<personList xmlns="http://schemas.microsoft.com/office/spreadsheetml/2018/threadedcomments" xmlns:x="http://schemas.openxmlformats.org/spreadsheetml/2006/main">
  <person displayName="Marieke Wax" id="{38D2FB4F-8E53-4C04-9F52-3FC3CD5961E0}" userId="S::wax@kosoz.de::96bcfe79-39c2-48e6-9385-944c85e2d31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11D6482-41DB-4D7A-A19C-84BF507FF9FE}" name="Tab_Basis" displayName="Tab_Basis" ref="A3:S122" totalsRowShown="0" headerRowDxfId="46" dataDxfId="45" tableBorderDxfId="44" dataCellStyle="Währung">
  <tableColumns count="19">
    <tableColumn id="1" xr3:uid="{28C59DB0-2B7D-45C8-BCDF-6444CC2D2EAB}" name="Stellen-/_x000a_Personalnr._x000a__x000a_- Eingabe -" dataDxfId="43"/>
    <tableColumn id="19" xr3:uid="{9CCEFC51-A269-4B7B-8443-330C10394392}" name="Einstellungs-_x000a_datum_x000a__x000a_- Eingabe -" dataDxfId="42"/>
    <tableColumn id="2" xr3:uid="{1EAD4F29-70AC-418B-807A-A819DF1465F9}" name="_x000a_Funktion_x000a__x000a_- Auswahl -" dataDxfId="41"/>
    <tableColumn id="3" xr3:uid="{C4855F9E-A838-4BE1-8CFC-BA808F9CE3BF}" name="_x000a_Tätigkeit/ Ausbildung_x000a__x000a_- Auswahl -" dataDxfId="40"/>
    <tableColumn id="4" xr3:uid="{4C24AED5-65EB-4DE2-8C1C-A3215674A7E9}" name="_x000a_Tarif_x000a__x000a_- Auswahl -" dataDxfId="39"/>
    <tableColumn id="5" xr3:uid="{97335397-ACCB-4A26-AEF9-304EBACB7E53}" name="_x000a_Verg.-Gruppe_x000a__x000a_- Auswahl -" dataDxfId="38"/>
    <tableColumn id="6" xr3:uid="{3B04EB53-5A7D-44C5-ACF8-B1B08E3CE1A7}" name="_x000a_Zeitstufe_x000a__x000a_- Eingabe -" dataDxfId="37"/>
    <tableColumn id="7" xr3:uid="{47114F6E-1E9E-4FBC-ABCC-C9887DC045E1}" name="_x000a_Stellenanteil_x000a__x000a_- Eingabe -" dataDxfId="36"/>
    <tableColumn id="8" xr3:uid="{139D6998-837C-4622-A3D4-98FD5AD23DE9}" name="Spalte1" dataDxfId="35">
      <calculatedColumnFormula>IF(F4="",0,IF(F4="Fremdpersonal",VLOOKUP(D4,Tariftabellen!$T$25:$V$50,3,0),VLOOKUP(D4,Tariftabellen!$T$25:$V$50,2,0)))</calculatedColumnFormula>
    </tableColumn>
    <tableColumn id="9" xr3:uid="{37B55DA8-66F2-48B6-B75A-B78542C35969}" name="mtl. Entgelt_x000a_gem. Tarif-Tabelle_x000a_(VZÄ)" dataDxfId="34">
      <calculatedColumnFormula>IF(ISERROR(VLOOKUP(F4,INDIRECT("Tab_"&amp;E4),G4+2,0)),"",VLOOKUP(F4,INDIRECT("Tab_"&amp;E4),G4+2,0)*(1+$J$1))</calculatedColumnFormula>
    </tableColumn>
    <tableColumn id="10" xr3:uid="{10D8A296-8052-4968-83E3-E0028EADD9E9}" name="Jahres-_x000a_sonder-_x000a_zahlung" dataDxfId="33">
      <calculatedColumnFormula>IF(AND($K$1&gt;0,H4&gt;0),$K$1,IF(ISERROR(VLOOKUP(F4,INDIRECT("Tab_"&amp;E4),2,0)),"",VLOOKUP(F4,INDIRECT("Tab_"&amp;E4),2,0)))</calculatedColumnFormula>
    </tableColumn>
    <tableColumn id="11" xr3:uid="{15C25965-412D-4006-B557-369F550BB7B9}" name="Entgelt_x000a__x000a_[gem. VZÄ-Anteil]_x000a_- monatlich -" dataDxfId="32" dataCellStyle="Währung">
      <calculatedColumnFormula>IF(F4&gt;0,J4*H4,0)</calculatedColumnFormula>
    </tableColumn>
    <tableColumn id="12" xr3:uid="{286F4A8E-F26C-4817-8E28-530C3BA858A1}" name="Zulagen_x000a__x000a_[gem. VZÄ-Anteil]_x000a_- jährlich -" dataDxfId="31" dataCellStyle="Währung">
      <calculatedColumnFormula>IF(H4&gt;0,(+$M$1*L4+('(A) AG-Anteil Soz.Vers.'!$C$8*'(A) Pers. BL'!$H4))*12,0)</calculatedColumnFormula>
    </tableColumn>
    <tableColumn id="13" xr3:uid="{737058B1-C28E-4E3B-B78D-62AD36D57F82}" name="Jahressonder-zahlung_x000a_[gem. VZÄ-Anteil]_x000a_- jährlich -" dataDxfId="30" dataCellStyle="Währung">
      <calculatedColumnFormula>IF(ISERROR(K4*L4),0,K4*L4)</calculatedColumnFormula>
    </tableColumn>
    <tableColumn id="14" xr3:uid="{1B6ACE78-9585-4384-875D-87523E14D66B}" name="AG-Anteil_x000a_KV/ PV_x000a_[gem. VZÄ-Anteil]_x000a_- jährlich -" dataDxfId="29" dataCellStyle="Währung">
      <calculatedColumnFormula>IF(OR(F4="Minijob",F4="Fremdpersonal",H4=0),0,IF((L4*12+M4+N4)&gt;'(A) AG-Anteil Soz.Vers.'!$C$33,'(A) AG-Anteil Soz.Vers.'!$C$33*$O$1,(L4*12+M4+N4)*$O$1))</calculatedColumnFormula>
    </tableColumn>
    <tableColumn id="15" xr3:uid="{F913876A-644A-479C-9756-D810110DA854}" name="AG-Anteil_x000a_AV/ RV/ Uml._x000a_[gem. VZÄ-Anteil]_x000a_- jährlich -" dataDxfId="28">
      <calculatedColumnFormula>IF(F4="Honorarkraft",0,IF(F4="Minijob",L4*12*'(A) AG-Anteil Soz.Vers.'!$C$30,IF((L4*12+M4+N4)&gt;'(A) AG-Anteil Soz.Vers.'!$C$32,'(A) AG-Anteil Soz.Vers.'!C32*$P$1,(L4*12+M4+N4)*$P$1)))</calculatedColumnFormula>
    </tableColumn>
    <tableColumn id="16" xr3:uid="{1BC99F8A-6CBC-4ADB-85E5-5D15C0D29658}" name="AG-Anteil_x000a_ZV_x000a_[gem. VZÄ-Anteil]_x000a_- jährlich -" dataDxfId="27" dataCellStyle="Währung">
      <calculatedColumnFormula>IF(OR(F4="Minijob",F4="Fremdpersonal",H4=0),0,$Q$1*(L4*12+SUM(M4:N4)))</calculatedColumnFormula>
    </tableColumn>
    <tableColumn id="17" xr3:uid="{48319356-5A28-46A4-86C9-02A900C3A7A6}" name="Zuschläge_x000a__x000a_[gem. VZÄ-Anteil]_x000a_- jährlich -" dataDxfId="26" dataCellStyle="Währung">
      <calculatedColumnFormula>IF(OR(F4="Minijob",F4="Fremdpersonal",H4=0),0,$R$1*L4*12)</calculatedColumnFormula>
    </tableColumn>
    <tableColumn id="18" xr3:uid="{58DE1986-B106-40BB-BC18-BC9F052B4525}" name="Jahres-AG-Brutto_x000a_[gem. VZÄ-_x000a_Anteil]_x000a_- gesamt -" dataDxfId="25" dataCellStyle="Währung">
      <calculatedColumnFormula>(L4*12+SUM(M4:R4))</calculatedColumnFormula>
    </tableColumn>
  </tableColumns>
  <tableStyleInfo name="Pek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0B6DCE-DC1A-42F9-B81D-08F61114A766}" name="Tab_Betr" displayName="Tab_Betr" ref="A3:S264" totalsRowShown="0" headerRowDxfId="24" dataDxfId="23" tableBorderDxfId="22" dataCellStyle="Währung">
  <tableColumns count="19">
    <tableColumn id="1" xr3:uid="{595BAFE8-1240-44A9-864A-6F926E54F1AC}" name="Stellen-/_x000a_Personalnr._x000a__x000a_- Eingabe -" dataDxfId="21"/>
    <tableColumn id="19" xr3:uid="{FF2F6E75-EB40-4C33-B1B3-2C5650F2299E}" name="Einstellungs-_x000a_datum_x000a__x000a_- Eingabe -" dataDxfId="20"/>
    <tableColumn id="2" xr3:uid="{5732FB55-DDBB-4BB1-A35B-78F76ED32389}" name="Spalte2" dataDxfId="19"/>
    <tableColumn id="3" xr3:uid="{34076A93-5154-4115-86D7-36D8AE3D05C4}" name="_x000a_Tätigkeit/ Ausbildung_x000a__x000a_- Auswahl -" dataDxfId="18"/>
    <tableColumn id="4" xr3:uid="{568B89B4-AF60-4566-8462-4F70A9120497}" name="_x000a_Tarif_x000a__x000a_- Auswahl -" dataDxfId="17"/>
    <tableColumn id="5" xr3:uid="{8050D0C5-5D2F-4CE4-B2A6-31D7C98ACAE6}" name="_x000a_Verg.-Gruppe_x000a__x000a_- Auswahl -" dataDxfId="16"/>
    <tableColumn id="6" xr3:uid="{3ACCE187-0F1B-44DF-80E8-C13EB44C736C}" name="_x000a_Zeitstufe_x000a__x000a_- Eingabe -" dataDxfId="15"/>
    <tableColumn id="7" xr3:uid="{58E14C09-E5D9-46C7-997D-864987077B97}" name="_x000a_Stellenanteil_x000a__x000a_- Eingabe -" dataDxfId="14"/>
    <tableColumn id="8" xr3:uid="{AC8BE26F-7D80-4DB2-BBB8-A088AEC3CAEC}" name="Spalte1" dataDxfId="13">
      <calculatedColumnFormula>IF(F4="",0,IF(F4="Fremdpersonal",VLOOKUP(D4,Tariftabellen!$T$3:$V$24,3,0),VLOOKUP(D4,Tariftabellen!$T$3:$V$24,2,0)))</calculatedColumnFormula>
    </tableColumn>
    <tableColumn id="9" xr3:uid="{419299B8-7C10-4FB3-9E56-720769B8AA0B}" name="mtl. Entgelt_x000a_gem. Tarif-Tabelle_x000a_(VZÄ)" dataDxfId="12" dataCellStyle="Währung">
      <calculatedColumnFormula>IF(ISERROR(VLOOKUP(F4,INDIRECT("Tab_"&amp;E4),G4+2,0)),"",VLOOKUP(F4,INDIRECT("Tab_"&amp;E4),G4+2,0)*(1+$J$1))</calculatedColumnFormula>
    </tableColumn>
    <tableColumn id="10" xr3:uid="{0CFCE539-DD44-43B7-9CF4-C203E3BD5089}" name="Jahres-_x000a_sonder-_x000a_zahlung" dataDxfId="11" dataCellStyle="Währung">
      <calculatedColumnFormula>IF(AND($K$1&gt;0,H4&gt;0),$K$1,IF(ISERROR(VLOOKUP(F4,INDIRECT("Tab_"&amp;E4),2,0)),"",VLOOKUP(F4,INDIRECT("Tab_"&amp;E4),2,0)))</calculatedColumnFormula>
    </tableColumn>
    <tableColumn id="11" xr3:uid="{02834BED-AC6A-416A-8CCC-08EFD4D6B0B3}" name="Entgelt_x000a__x000a_[gem. VZÄ-Anteil]_x000a_- monatlich -" dataDxfId="10">
      <calculatedColumnFormula>IF(F4&gt;0,J4*H4,0)</calculatedColumnFormula>
    </tableColumn>
    <tableColumn id="12" xr3:uid="{DC3BB7B2-A99C-44AB-9AB9-C54EDF4CA01F}" name="Zulagen_x000a__x000a_[gem. VZÄ-Anteil]_x000a_- jährlich -" dataDxfId="9">
      <calculatedColumnFormula>IF(OR(F4="Minijob",F4="Fremdpersonal",H4=0),0,($M$1*L4+('(A) AG-Anteil Soz.Vers.'!$C$8*'(A) Pers. paL'!$H4))*12)</calculatedColumnFormula>
    </tableColumn>
    <tableColumn id="13" xr3:uid="{4B134911-8A0E-4FB9-BB90-B4FDF8F41F26}" name="Jahressonder-zahlung_x000a_[gem. VZÄ-Anteil]_x000a_- jährlich -" dataDxfId="8" dataCellStyle="Währung">
      <calculatedColumnFormula>IF(ISERROR(K4*L4),0,K4*L4)</calculatedColumnFormula>
    </tableColumn>
    <tableColumn id="14" xr3:uid="{4FEC69D2-6941-4982-A0FF-0D52D1876F27}" name="AG-Anteil_x000a_KV/ PV_x000a_[gem. VZÄ-Anteil]_x000a_- jährlich -" dataDxfId="7" dataCellStyle="Währung">
      <calculatedColumnFormula>IF(OR(F4="Minijob",F4="Fremdpersonal",H4=0),0,IF((L4*12+M4+N4)&gt;'(A) AG-Anteil Soz.Vers.'!$C$33,'(A) AG-Anteil Soz.Vers.'!$C$33*$O$1,(L4*12+M4+N4)*$O$1))</calculatedColumnFormula>
    </tableColumn>
    <tableColumn id="15" xr3:uid="{7B3E3CBE-3209-4AF6-BB4C-0FAF37A803D2}" name="AG-Anteil_x000a_AV/ RV/ Uml._x000a_[gem. VZÄ-Anteil]_x000a_- jährlich -" dataDxfId="6" dataCellStyle="Währung">
      <calculatedColumnFormula>IF(F4="Honorarkraft",0,IF(F4="Minijob",L4*12*'(A) AG-Anteil Soz.Vers.'!$C$30,IF((L4*12+M4+N4)&gt;'(A) AG-Anteil Soz.Vers.'!$C$32,'(A) AG-Anteil Soz.Vers.'!C32*$P$1,(L4*12+M4+N4)*$P$1)))</calculatedColumnFormula>
    </tableColumn>
    <tableColumn id="16" xr3:uid="{2DB58A59-232D-40BB-B0CD-3137CE9FB6CC}" name="AG-Anteil_x000a_ZV_x000a_[gem. VZÄ-Anteil]_x000a_- jährlich -" dataDxfId="5" dataCellStyle="Währung">
      <calculatedColumnFormula>IF(OR(F4="Minijob",F4="Fremdpersonal",H4=0),0,+$Q$1*(L4*12+SUM(M4:N4)))</calculatedColumnFormula>
    </tableColumn>
    <tableColumn id="17" xr3:uid="{80155421-7BB8-4799-B700-DCE19E1F4BFD}" name="Zuschläge_x000a__x000a_[gem. VZÄ-Anteil]_x000a_- jährlich -" dataDxfId="4">
      <calculatedColumnFormula>IF(OR(F4="Minijob",F4="Fremdpersonal",H4=0),0,+$R$1*L4*12)</calculatedColumnFormula>
    </tableColumn>
    <tableColumn id="18" xr3:uid="{4B62181F-B5C1-42E2-920C-39CF6BCA15AA}" name="Jahres-AG-Brutto_x000a__x000a_[gem. VZÄ-_x000a_Anteil]_x000a_- gesamt -" dataDxfId="3" dataCellStyle="Währung">
      <calculatedColumnFormula>(L4*12+SUM(M4:R4))</calculatedColumnFormula>
    </tableColumn>
  </tableColumns>
  <tableStyleInfo name="Pek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22" dT="2025-11-26T12:02:52.93" personId="{38D2FB4F-8E53-4C04-9F52-3FC3CD5961E0}" id="{7A792D84-5A11-4976-B9AD-EABEBF947AAB}">
    <text>Anpassung zum 01.01.2026 gem. Veröffentlichung im Bundesanzeiger vom 10.11.2025</text>
  </threadedComment>
</ThreadedComment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9E6C0-4F54-4A18-A58D-C391D1F4A46B}">
  <sheetPr>
    <tabColor rgb="FFFFFF00"/>
  </sheetPr>
  <dimension ref="A4:G23"/>
  <sheetViews>
    <sheetView tabSelected="1" workbookViewId="0">
      <selection activeCell="K16" sqref="K16"/>
    </sheetView>
  </sheetViews>
  <sheetFormatPr baseColWidth="10" defaultRowHeight="15"/>
  <sheetData>
    <row r="4" spans="1:7" ht="18.75">
      <c r="A4" s="339" t="s">
        <v>591</v>
      </c>
    </row>
    <row r="5" spans="1:7" ht="15.75" thickBot="1"/>
    <row r="6" spans="1:7" ht="16.5" thickBot="1">
      <c r="A6" s="340" t="s">
        <v>589</v>
      </c>
      <c r="B6" s="341" t="s">
        <v>590</v>
      </c>
      <c r="C6" s="341"/>
      <c r="D6" s="341"/>
      <c r="E6" s="341"/>
      <c r="F6" s="341"/>
      <c r="G6" s="342"/>
    </row>
    <row r="7" spans="1:7">
      <c r="A7" s="343"/>
      <c r="B7" s="344"/>
      <c r="C7" s="344"/>
      <c r="D7" s="344"/>
      <c r="E7" s="344"/>
      <c r="F7" s="344"/>
      <c r="G7" s="345"/>
    </row>
    <row r="8" spans="1:7">
      <c r="A8" s="346"/>
      <c r="B8" s="347"/>
      <c r="C8" s="347"/>
      <c r="D8" s="347"/>
      <c r="E8" s="347"/>
      <c r="F8" s="347"/>
      <c r="G8" s="348"/>
    </row>
    <row r="9" spans="1:7">
      <c r="A9" s="346"/>
      <c r="B9" s="347"/>
      <c r="C9" s="347"/>
      <c r="D9" s="347"/>
      <c r="E9" s="347"/>
      <c r="F9" s="347"/>
      <c r="G9" s="348"/>
    </row>
    <row r="10" spans="1:7">
      <c r="A10" s="346"/>
      <c r="B10" s="349"/>
      <c r="C10" s="347"/>
      <c r="D10" s="347"/>
      <c r="E10" s="347"/>
      <c r="F10" s="347"/>
      <c r="G10" s="348"/>
    </row>
    <row r="11" spans="1:7">
      <c r="A11" s="346"/>
      <c r="B11" s="347"/>
      <c r="C11" s="347"/>
      <c r="D11" s="347"/>
      <c r="E11" s="347"/>
      <c r="F11" s="347"/>
      <c r="G11" s="348"/>
    </row>
    <row r="12" spans="1:7">
      <c r="A12" s="346"/>
      <c r="B12" s="347"/>
      <c r="C12" s="347"/>
      <c r="D12" s="347"/>
      <c r="E12" s="347"/>
      <c r="F12" s="347"/>
      <c r="G12" s="348"/>
    </row>
    <row r="13" spans="1:7">
      <c r="A13" s="346"/>
      <c r="B13" s="347"/>
      <c r="C13" s="347"/>
      <c r="D13" s="347"/>
      <c r="E13" s="347"/>
      <c r="F13" s="347"/>
      <c r="G13" s="348"/>
    </row>
    <row r="14" spans="1:7">
      <c r="A14" s="346"/>
      <c r="B14" s="347"/>
      <c r="C14" s="347"/>
      <c r="D14" s="347"/>
      <c r="E14" s="347"/>
      <c r="F14" s="347"/>
      <c r="G14" s="348"/>
    </row>
    <row r="15" spans="1:7">
      <c r="A15" s="346"/>
      <c r="B15" s="347"/>
      <c r="C15" s="347"/>
      <c r="D15" s="347"/>
      <c r="E15" s="347"/>
      <c r="F15" s="347"/>
      <c r="G15" s="348"/>
    </row>
    <row r="16" spans="1:7">
      <c r="A16" s="346"/>
      <c r="B16" s="347"/>
      <c r="C16" s="347"/>
      <c r="D16" s="347"/>
      <c r="E16" s="347"/>
      <c r="F16" s="347"/>
      <c r="G16" s="348"/>
    </row>
    <row r="17" spans="1:7">
      <c r="A17" s="346"/>
      <c r="B17" s="347"/>
      <c r="C17" s="347"/>
      <c r="D17" s="347"/>
      <c r="E17" s="347"/>
      <c r="F17" s="347"/>
      <c r="G17" s="348"/>
    </row>
    <row r="18" spans="1:7">
      <c r="A18" s="346"/>
      <c r="B18" s="347"/>
      <c r="C18" s="347"/>
      <c r="D18" s="347"/>
      <c r="E18" s="347"/>
      <c r="F18" s="347"/>
      <c r="G18" s="348"/>
    </row>
    <row r="19" spans="1:7">
      <c r="A19" s="346"/>
      <c r="B19" s="347"/>
      <c r="C19" s="347"/>
      <c r="D19" s="347"/>
      <c r="E19" s="347"/>
      <c r="F19" s="347"/>
      <c r="G19" s="348"/>
    </row>
    <row r="20" spans="1:7">
      <c r="A20" s="346"/>
      <c r="B20" s="347"/>
      <c r="C20" s="347"/>
      <c r="D20" s="347"/>
      <c r="E20" s="347"/>
      <c r="F20" s="347"/>
      <c r="G20" s="348"/>
    </row>
    <row r="21" spans="1:7">
      <c r="A21" s="346"/>
      <c r="B21" s="347"/>
      <c r="C21" s="347"/>
      <c r="D21" s="347"/>
      <c r="E21" s="347"/>
      <c r="F21" s="347"/>
      <c r="G21" s="348"/>
    </row>
    <row r="22" spans="1:7">
      <c r="A22" s="346"/>
      <c r="B22" s="350"/>
      <c r="C22" s="350"/>
      <c r="D22" s="350"/>
      <c r="E22" s="350"/>
      <c r="F22" s="350"/>
      <c r="G22" s="351"/>
    </row>
    <row r="23" spans="1:7" ht="15.75" thickBot="1">
      <c r="A23" s="352"/>
      <c r="B23" s="353"/>
      <c r="C23" s="353"/>
      <c r="D23" s="353"/>
      <c r="E23" s="353"/>
      <c r="F23" s="353"/>
      <c r="G23" s="354"/>
    </row>
  </sheetData>
  <mergeCells count="18">
    <mergeCell ref="B18:G18"/>
    <mergeCell ref="B19:G19"/>
    <mergeCell ref="B20:G20"/>
    <mergeCell ref="B21:G21"/>
    <mergeCell ref="B22:G22"/>
    <mergeCell ref="B23:G23"/>
    <mergeCell ref="B12:G12"/>
    <mergeCell ref="B13:G13"/>
    <mergeCell ref="B14:G14"/>
    <mergeCell ref="B15:G15"/>
    <mergeCell ref="B16:G16"/>
    <mergeCell ref="B17:G17"/>
    <mergeCell ref="B6:G6"/>
    <mergeCell ref="B7:G7"/>
    <mergeCell ref="B8:G8"/>
    <mergeCell ref="B9:G9"/>
    <mergeCell ref="B10:G10"/>
    <mergeCell ref="B11:G11"/>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26C98-8119-4FEB-A4B5-67F0E59B0F3B}">
  <sheetPr codeName="Tabelle7">
    <tabColor rgb="FFFFFF00"/>
  </sheetPr>
  <dimension ref="A1:W152"/>
  <sheetViews>
    <sheetView zoomScale="110" zoomScaleNormal="110" zoomScaleSheetLayoutView="90" workbookViewId="0">
      <selection activeCell="E25" sqref="E25"/>
    </sheetView>
  </sheetViews>
  <sheetFormatPr baseColWidth="10" defaultColWidth="11.42578125" defaultRowHeight="15"/>
  <cols>
    <col min="1" max="1" width="10.7109375" customWidth="1"/>
    <col min="2" max="2" width="12" customWidth="1"/>
    <col min="3" max="3" width="18.42578125" customWidth="1"/>
    <col min="4" max="4" width="20.7109375" customWidth="1"/>
    <col min="5" max="5" width="14.28515625" customWidth="1"/>
    <col min="6" max="6" width="12" customWidth="1"/>
    <col min="7" max="7" width="10.28515625" customWidth="1"/>
    <col min="8" max="8" width="12.28515625" customWidth="1"/>
    <col min="9" max="9" width="6.7109375" customWidth="1"/>
    <col min="10" max="10" width="13.28515625" customWidth="1"/>
    <col min="11" max="11" width="10.28515625" customWidth="1"/>
    <col min="12" max="18" width="13.28515625" customWidth="1"/>
    <col min="19" max="19" width="14.28515625" customWidth="1"/>
    <col min="20" max="21" width="11.42578125" customWidth="1"/>
  </cols>
  <sheetData>
    <row r="1" spans="1:23">
      <c r="A1" s="28" t="s">
        <v>80</v>
      </c>
      <c r="B1" s="29"/>
      <c r="C1" s="29"/>
      <c r="D1" s="29"/>
      <c r="E1" s="30"/>
      <c r="F1" s="30"/>
      <c r="G1" s="29"/>
      <c r="H1" s="31" t="s">
        <v>37</v>
      </c>
      <c r="I1" s="31"/>
      <c r="J1" s="49">
        <v>0</v>
      </c>
      <c r="K1" s="49">
        <v>0</v>
      </c>
      <c r="L1" s="30"/>
      <c r="M1" s="110">
        <v>0</v>
      </c>
      <c r="N1" s="30"/>
      <c r="O1" s="47">
        <f>'(A) AG-Anteil Soz.Vers.'!$C$21+'(A) AG-Anteil Soz.Vers.'!C22+'(A) AG-Anteil Soz.Vers.'!$C$25</f>
        <v>0.1055</v>
      </c>
      <c r="P1" s="33">
        <f>'(A) AG-Anteil Soz.Vers.'!$C$23+'(A) AG-Anteil Soz.Vers.'!$C$24+'(A) AG-Anteil Soz.Vers.'!C26+'(A) AG-Anteil Soz.Vers.'!C27</f>
        <v>0.1075</v>
      </c>
      <c r="Q1" s="49"/>
      <c r="R1" s="49">
        <v>0</v>
      </c>
      <c r="S1" s="29"/>
      <c r="T1" s="7"/>
      <c r="U1" s="7"/>
      <c r="V1" s="108"/>
      <c r="W1" s="108"/>
    </row>
    <row r="2" spans="1:23" ht="3.6" customHeight="1">
      <c r="A2" s="28"/>
      <c r="B2" s="29"/>
      <c r="C2" s="29"/>
      <c r="D2" s="29"/>
      <c r="E2" s="30"/>
      <c r="F2" s="30"/>
      <c r="G2" s="29"/>
      <c r="H2" s="31"/>
      <c r="I2" s="31"/>
      <c r="J2" s="30"/>
      <c r="K2" s="32"/>
      <c r="L2" s="30"/>
      <c r="M2" s="30"/>
      <c r="N2" s="33"/>
      <c r="O2" s="34"/>
      <c r="P2" s="35"/>
      <c r="Q2" s="29"/>
      <c r="R2" s="7"/>
      <c r="S2" s="7"/>
      <c r="T2" s="29"/>
      <c r="U2" s="29"/>
    </row>
    <row r="3" spans="1:23" ht="75.75" thickBot="1">
      <c r="A3" s="79" t="s">
        <v>240</v>
      </c>
      <c r="B3" s="8" t="s">
        <v>241</v>
      </c>
      <c r="C3" s="36" t="s">
        <v>216</v>
      </c>
      <c r="D3" s="36" t="s">
        <v>217</v>
      </c>
      <c r="E3" s="36" t="s">
        <v>218</v>
      </c>
      <c r="F3" s="36" t="s">
        <v>219</v>
      </c>
      <c r="G3" s="36" t="s">
        <v>220</v>
      </c>
      <c r="H3" s="36" t="s">
        <v>221</v>
      </c>
      <c r="I3" s="100" t="s">
        <v>199</v>
      </c>
      <c r="J3" s="36" t="s">
        <v>235</v>
      </c>
      <c r="K3" s="168" t="s">
        <v>200</v>
      </c>
      <c r="L3" s="36" t="s">
        <v>214</v>
      </c>
      <c r="M3" s="36" t="s">
        <v>215</v>
      </c>
      <c r="N3" s="36" t="s">
        <v>211</v>
      </c>
      <c r="O3" s="36" t="s">
        <v>212</v>
      </c>
      <c r="P3" s="36" t="s">
        <v>224</v>
      </c>
      <c r="Q3" s="86" t="s">
        <v>213</v>
      </c>
      <c r="R3" s="36" t="s">
        <v>222</v>
      </c>
      <c r="S3" s="8" t="s">
        <v>225</v>
      </c>
      <c r="T3" s="38"/>
      <c r="U3" s="38"/>
    </row>
    <row r="4" spans="1:23">
      <c r="A4" s="120"/>
      <c r="B4" s="121"/>
      <c r="C4" s="87"/>
      <c r="D4" s="87"/>
      <c r="E4" s="113"/>
      <c r="F4" s="88"/>
      <c r="G4" s="88"/>
      <c r="H4" s="89"/>
      <c r="I4" s="98">
        <f>IF(F4="",0,IF(F4="Fremdpersonal",VLOOKUP(D4,Tariftabellen!$T$25:$V$50,3,0),VLOOKUP(D4,Tariftabellen!$T$25:$V$50,2,0)))</f>
        <v>0</v>
      </c>
      <c r="J4" s="213" t="str">
        <f t="shared" ref="J4:J122" ca="1" si="0">IF(ISERROR(VLOOKUP(F4,INDIRECT("Tab_"&amp;E4),G4+2,0)),"",VLOOKUP(F4,INDIRECT("Tab_"&amp;E4),G4+2,0)*(1+$J$1))</f>
        <v/>
      </c>
      <c r="K4" s="167" t="str">
        <f t="shared" ref="K4:K122" ca="1" si="1">IF(AND($K$1&gt;0,H4&gt;0),$K$1,IF(ISERROR(VLOOKUP(F4,INDIRECT("Tab_"&amp;E4),2,0)),"",VLOOKUP(F4,INDIRECT("Tab_"&amp;E4),2,0)))</f>
        <v/>
      </c>
      <c r="L4" s="220">
        <f t="shared" ref="L4:L37" si="2">IF(F4&gt;0,J4*H4,0)</f>
        <v>0</v>
      </c>
      <c r="M4" s="220">
        <f>IF(H4&gt;0,(+$M$1*L4+('(A) AG-Anteil Soz.Vers.'!$C$8*'(A) Pers. BL'!$H4))*12,0)</f>
        <v>0</v>
      </c>
      <c r="N4" s="125">
        <f t="shared" ref="N4:N122" ca="1" si="3">IF(ISERROR(K4*L4),0,K4*L4)</f>
        <v>0</v>
      </c>
      <c r="O4" s="91">
        <f>IF(OR(F4="Minijob",F4="Fremdpersonal",H4=0),0,IF((L4*12+M4+N4)&gt;'(A) AG-Anteil Soz.Vers.'!$C$33,'(A) AG-Anteil Soz.Vers.'!$C$33*$O$1,(L4*12+M4+N4)*$O$1))</f>
        <v>0</v>
      </c>
      <c r="P4" s="90">
        <f ca="1">IF(F4="Fremdpersonal",0,IF(F4="Minijob",L4*12*'(A) AG-Anteil Soz.Vers.'!$C$30,IF((L4*12+M4+N4)&gt;'(A) AG-Anteil Soz.Vers.'!$C$32,'(A) AG-Anteil Soz.Vers.'!$C$32*$P$1,(L4*12+M4+N4)*$P$1)))</f>
        <v>0</v>
      </c>
      <c r="Q4" s="220">
        <f t="shared" ref="Q4:Q35" si="4">IF(OR(F4="Minijob",F4="Fremdpersonal",H4=0),0,$Q$1*(L4*12+SUM(M4:N4)))</f>
        <v>0</v>
      </c>
      <c r="R4" s="193">
        <f t="shared" ref="R4:R35" si="5">IF(OR(F4="Minijob",F4="Fremdpersonal",H4=0),0,$R$1*L4*12)</f>
        <v>0</v>
      </c>
      <c r="S4" s="101">
        <f t="shared" ref="S4" ca="1" si="6">(L4*12+SUM(M4:R4))</f>
        <v>0</v>
      </c>
      <c r="T4" s="40"/>
      <c r="U4" s="40"/>
    </row>
    <row r="5" spans="1:23">
      <c r="A5" s="9"/>
      <c r="B5" s="9"/>
      <c r="C5" s="9"/>
      <c r="D5" s="9"/>
      <c r="E5" s="6"/>
      <c r="F5" s="6"/>
      <c r="G5" s="21"/>
      <c r="H5" s="67"/>
      <c r="I5" s="98">
        <f>IF(F5="",0,IF(F5="Fremdpersonal",VLOOKUP(D5,Tariftabellen!$T$25:$V$50,3,0),VLOOKUP(D5,Tariftabellen!$T$25:$V$50,2,0)))</f>
        <v>0</v>
      </c>
      <c r="J5" s="166" t="str">
        <f t="shared" ref="J5:J37" ca="1" si="7">IF(ISERROR(VLOOKUP(F5,INDIRECT("Tab_"&amp;E5),G5+2,0)),"",VLOOKUP(F5,INDIRECT("Tab_"&amp;E5),G5+2,0)*(1+$J$1))</f>
        <v/>
      </c>
      <c r="K5" s="126" t="str">
        <f t="shared" ref="K5:K91" ca="1" si="8">IF(AND($K$1&gt;0,H5&gt;0),$K$1,IF(ISERROR(VLOOKUP(F5,INDIRECT("Tab_"&amp;E5),2,0)),"",VLOOKUP(F5,INDIRECT("Tab_"&amp;E5),2,0)))</f>
        <v/>
      </c>
      <c r="L5" s="54">
        <f t="shared" si="2"/>
        <v>0</v>
      </c>
      <c r="M5" s="54">
        <f>IF(H5&gt;0,(+$M$1*L5+('(A) AG-Anteil Soz.Vers.'!$C$8*'(A) Pers. BL'!$H5))*12,0)</f>
        <v>0</v>
      </c>
      <c r="N5" s="54">
        <f t="shared" ref="N5:N91" ca="1" si="9">IF(ISERROR(K5*L5),0,K5*L5)</f>
        <v>0</v>
      </c>
      <c r="O5" s="39">
        <f>IF(OR(F5="Minijob",F5="Fremdpersonal",H5=0),0,IF((L5*12+M5+N5)&gt;'(A) AG-Anteil Soz.Vers.'!$C$33,'(A) AG-Anteil Soz.Vers.'!$C$33*$O$1,(L5*12+M5+N5)*$O$1))</f>
        <v>0</v>
      </c>
      <c r="P5" s="208">
        <f ca="1">IF(F5="Fremdpersonal",0,IF(F5="Minijob",L5*12*'(A) AG-Anteil Soz.Vers.'!$C$30,IF((L5*12+M5+N5)&gt;'(A) AG-Anteil Soz.Vers.'!$C$32,'(A) AG-Anteil Soz.Vers.'!$C$32*$P$1,(L5*12+M5+N5)*$P$1)))</f>
        <v>0</v>
      </c>
      <c r="Q5" s="54">
        <f t="shared" si="4"/>
        <v>0</v>
      </c>
      <c r="R5" s="54">
        <f t="shared" si="5"/>
        <v>0</v>
      </c>
      <c r="S5" s="202">
        <f t="shared" ref="S5:S91" ca="1" si="10">(L5*12+SUM(M5:R5))</f>
        <v>0</v>
      </c>
      <c r="T5" s="40"/>
      <c r="U5" s="40"/>
    </row>
    <row r="6" spans="1:23">
      <c r="A6" s="115"/>
      <c r="B6" s="9"/>
      <c r="C6" s="209"/>
      <c r="D6" s="209"/>
      <c r="E6" s="6"/>
      <c r="F6" s="210"/>
      <c r="G6" s="21"/>
      <c r="H6" s="67"/>
      <c r="I6" s="98">
        <f>IF(F6="",0,IF(F6="Fremdpersonal",VLOOKUP(D6,Tariftabellen!$T$25:$V$50,3,0),VLOOKUP(D6,Tariftabellen!$T$25:$V$50,2,0)))</f>
        <v>0</v>
      </c>
      <c r="J6" s="166" t="str">
        <f t="shared" ca="1" si="7"/>
        <v/>
      </c>
      <c r="K6" s="126" t="str">
        <f t="shared" ref="K6:K37" ca="1" si="11">IF(AND($K$1&gt;0,H6&gt;0),$K$1,IF(ISERROR(VLOOKUP(F6,INDIRECT("Tab_"&amp;E6),2,0)),"",VLOOKUP(F6,INDIRECT("Tab_"&amp;E6),2,0)))</f>
        <v/>
      </c>
      <c r="L6" s="211">
        <f t="shared" si="2"/>
        <v>0</v>
      </c>
      <c r="M6" s="54">
        <f>IF(H6&gt;0,(+$M$1*L6+('(A) AG-Anteil Soz.Vers.'!$C$8*'(A) Pers. BL'!$H6))*12,0)</f>
        <v>0</v>
      </c>
      <c r="N6" s="211">
        <f t="shared" ref="N6:N37" ca="1" si="12">IF(ISERROR(K6*L6),0,K6*L6)</f>
        <v>0</v>
      </c>
      <c r="O6" s="85">
        <f>IF(OR(F6="Minijob",F6="Fremdpersonal",H6=0),0,IF((L6*12+M6+N6)&gt;'(A) AG-Anteil Soz.Vers.'!$C$33,'(A) AG-Anteil Soz.Vers.'!$C$33*$O$1,(L6*12+M6+N6)*$O$1))</f>
        <v>0</v>
      </c>
      <c r="P6" s="212">
        <f ca="1">IF(F6="Fremdpersonal",0,IF(F6="Minijob",L6*12*'(A) AG-Anteil Soz.Vers.'!$C$30,IF((L6*12+M6+N6)&gt;'(A) AG-Anteil Soz.Vers.'!$C$32,'(A) AG-Anteil Soz.Vers.'!$C$32*$P$1,(L6*12+M6+N6)*$P$1)))</f>
        <v>0</v>
      </c>
      <c r="Q6" s="54">
        <f t="shared" si="4"/>
        <v>0</v>
      </c>
      <c r="R6" s="211">
        <f t="shared" si="5"/>
        <v>0</v>
      </c>
      <c r="S6" s="202">
        <f t="shared" ref="S6:S37" ca="1" si="13">(L6*12+SUM(M6:R6))</f>
        <v>0</v>
      </c>
      <c r="T6" s="40"/>
      <c r="U6" s="40"/>
    </row>
    <row r="7" spans="1:23">
      <c r="A7" s="115"/>
      <c r="B7" s="9"/>
      <c r="C7" s="209"/>
      <c r="D7" s="209"/>
      <c r="E7" s="6"/>
      <c r="F7" s="210"/>
      <c r="G7" s="21"/>
      <c r="H7" s="67"/>
      <c r="I7" s="98">
        <f>IF(F7="",0,IF(F7="Fremdpersonal",VLOOKUP(D7,Tariftabellen!$T$25:$V$50,3,0),VLOOKUP(D7,Tariftabellen!$T$25:$V$50,2,0)))</f>
        <v>0</v>
      </c>
      <c r="J7" s="166" t="str">
        <f t="shared" ca="1" si="7"/>
        <v/>
      </c>
      <c r="K7" s="126" t="str">
        <f t="shared" ca="1" si="11"/>
        <v/>
      </c>
      <c r="L7" s="211">
        <f t="shared" si="2"/>
        <v>0</v>
      </c>
      <c r="M7" s="54">
        <f>IF(H7&gt;0,(+$M$1*L7+('(A) AG-Anteil Soz.Vers.'!$C$8*'(A) Pers. BL'!$H7))*12,0)</f>
        <v>0</v>
      </c>
      <c r="N7" s="211">
        <f t="shared" ca="1" si="12"/>
        <v>0</v>
      </c>
      <c r="O7" s="85">
        <f>IF(OR(F7="Minijob",F7="Fremdpersonal",H7=0),0,IF((L7*12+M7+N7)&gt;'(A) AG-Anteil Soz.Vers.'!$C$33,'(A) AG-Anteil Soz.Vers.'!$C$33*$O$1,(L7*12+M7+N7)*$O$1))</f>
        <v>0</v>
      </c>
      <c r="P7" s="212">
        <f ca="1">IF(F7="Fremdpersonal",0,IF(F7="Minijob",L7*12*'(A) AG-Anteil Soz.Vers.'!$C$30,IF((L7*12+M7+N7)&gt;'(A) AG-Anteil Soz.Vers.'!$C$32,'(A) AG-Anteil Soz.Vers.'!$C$32*$P$1,(L7*12+M7+N7)*$P$1)))</f>
        <v>0</v>
      </c>
      <c r="Q7" s="54">
        <f t="shared" si="4"/>
        <v>0</v>
      </c>
      <c r="R7" s="211">
        <f t="shared" si="5"/>
        <v>0</v>
      </c>
      <c r="S7" s="202">
        <f t="shared" ca="1" si="13"/>
        <v>0</v>
      </c>
      <c r="T7" s="40"/>
      <c r="U7" s="40"/>
    </row>
    <row r="8" spans="1:23">
      <c r="A8" s="115"/>
      <c r="B8" s="9"/>
      <c r="C8" s="209"/>
      <c r="D8" s="209"/>
      <c r="E8" s="6"/>
      <c r="F8" s="210"/>
      <c r="G8" s="21"/>
      <c r="H8" s="67"/>
      <c r="I8" s="98">
        <f>IF(F8="",0,IF(F8="Fremdpersonal",VLOOKUP(D8,Tariftabellen!$T$25:$V$50,3,0),VLOOKUP(D8,Tariftabellen!$T$25:$V$50,2,0)))</f>
        <v>0</v>
      </c>
      <c r="J8" s="166" t="str">
        <f t="shared" ca="1" si="7"/>
        <v/>
      </c>
      <c r="K8" s="126" t="str">
        <f t="shared" ca="1" si="11"/>
        <v/>
      </c>
      <c r="L8" s="211">
        <f t="shared" si="2"/>
        <v>0</v>
      </c>
      <c r="M8" s="54">
        <f>IF(H8&gt;0,(+$M$1*L8+('(A) AG-Anteil Soz.Vers.'!$C$8*'(A) Pers. BL'!$H8))*12,0)</f>
        <v>0</v>
      </c>
      <c r="N8" s="211">
        <f t="shared" ca="1" si="12"/>
        <v>0</v>
      </c>
      <c r="O8" s="85">
        <f>IF(OR(F8="Minijob",F8="Fremdpersonal",H8=0),0,IF((L8*12+M8+N8)&gt;'(A) AG-Anteil Soz.Vers.'!$C$33,'(A) AG-Anteil Soz.Vers.'!$C$33*$O$1,(L8*12+M8+N8)*$O$1))</f>
        <v>0</v>
      </c>
      <c r="P8" s="212">
        <f ca="1">IF(F8="Fremdpersonal",0,IF(F8="Minijob",L8*12*'(A) AG-Anteil Soz.Vers.'!$C$30,IF((L8*12+M8+N8)&gt;'(A) AG-Anteil Soz.Vers.'!$C$32,'(A) AG-Anteil Soz.Vers.'!$C$32*$P$1,(L8*12+M8+N8)*$P$1)))</f>
        <v>0</v>
      </c>
      <c r="Q8" s="54">
        <f t="shared" si="4"/>
        <v>0</v>
      </c>
      <c r="R8" s="211">
        <f t="shared" si="5"/>
        <v>0</v>
      </c>
      <c r="S8" s="202">
        <f t="shared" ca="1" si="13"/>
        <v>0</v>
      </c>
      <c r="T8" s="40"/>
      <c r="U8" s="40"/>
    </row>
    <row r="9" spans="1:23">
      <c r="A9" s="115"/>
      <c r="B9" s="9"/>
      <c r="C9" s="209"/>
      <c r="D9" s="209"/>
      <c r="E9" s="6"/>
      <c r="F9" s="210"/>
      <c r="G9" s="21"/>
      <c r="H9" s="67"/>
      <c r="I9" s="98">
        <f>IF(F9="",0,IF(F9="Fremdpersonal",VLOOKUP(D9,Tariftabellen!$T$25:$V$50,3,0),VLOOKUP(D9,Tariftabellen!$T$25:$V$50,2,0)))</f>
        <v>0</v>
      </c>
      <c r="J9" s="166" t="str">
        <f t="shared" ca="1" si="7"/>
        <v/>
      </c>
      <c r="K9" s="126" t="str">
        <f t="shared" ca="1" si="11"/>
        <v/>
      </c>
      <c r="L9" s="211">
        <f t="shared" si="2"/>
        <v>0</v>
      </c>
      <c r="M9" s="54">
        <f>IF(H9&gt;0,(+$M$1*L9+('(A) AG-Anteil Soz.Vers.'!$C$8*'(A) Pers. BL'!$H9))*12,0)</f>
        <v>0</v>
      </c>
      <c r="N9" s="211">
        <f t="shared" ca="1" si="12"/>
        <v>0</v>
      </c>
      <c r="O9" s="85">
        <f>IF(OR(F9="Minijob",F9="Fremdpersonal",H9=0),0,IF((L9*12+M9+N9)&gt;'(A) AG-Anteil Soz.Vers.'!$C$33,'(A) AG-Anteil Soz.Vers.'!$C$33*$O$1,(L9*12+M9+N9)*$O$1))</f>
        <v>0</v>
      </c>
      <c r="P9" s="212">
        <f ca="1">IF(F9="Fremdpersonal",0,IF(F9="Minijob",L9*12*'(A) AG-Anteil Soz.Vers.'!$C$30,IF((L9*12+M9+N9)&gt;'(A) AG-Anteil Soz.Vers.'!$C$32,'(A) AG-Anteil Soz.Vers.'!$C$32*$P$1,(L9*12+M9+N9)*$P$1)))</f>
        <v>0</v>
      </c>
      <c r="Q9" s="54">
        <f t="shared" si="4"/>
        <v>0</v>
      </c>
      <c r="R9" s="211">
        <f t="shared" si="5"/>
        <v>0</v>
      </c>
      <c r="S9" s="202">
        <f t="shared" ca="1" si="13"/>
        <v>0</v>
      </c>
      <c r="T9" s="40"/>
      <c r="U9" s="40"/>
    </row>
    <row r="10" spans="1:23">
      <c r="A10" s="115"/>
      <c r="B10" s="9"/>
      <c r="C10" s="209"/>
      <c r="D10" s="209"/>
      <c r="E10" s="6"/>
      <c r="F10" s="210"/>
      <c r="G10" s="21"/>
      <c r="H10" s="67"/>
      <c r="I10" s="98">
        <f>IF(F10="",0,IF(F10="Fremdpersonal",VLOOKUP(D10,Tariftabellen!$T$25:$V$50,3,0),VLOOKUP(D10,Tariftabellen!$T$25:$V$50,2,0)))</f>
        <v>0</v>
      </c>
      <c r="J10" s="166" t="str">
        <f t="shared" ca="1" si="7"/>
        <v/>
      </c>
      <c r="K10" s="126" t="str">
        <f t="shared" ca="1" si="11"/>
        <v/>
      </c>
      <c r="L10" s="211">
        <f t="shared" si="2"/>
        <v>0</v>
      </c>
      <c r="M10" s="54">
        <f>IF(H10&gt;0,(+$M$1*L10+('(A) AG-Anteil Soz.Vers.'!$C$8*'(A) Pers. BL'!$H10))*12,0)</f>
        <v>0</v>
      </c>
      <c r="N10" s="211">
        <f t="shared" ca="1" si="12"/>
        <v>0</v>
      </c>
      <c r="O10" s="85">
        <f>IF(OR(F10="Minijob",F10="Fremdpersonal",H10=0),0,IF((L10*12+M10+N10)&gt;'(A) AG-Anteil Soz.Vers.'!$C$33,'(A) AG-Anteil Soz.Vers.'!$C$33*$O$1,(L10*12+M10+N10)*$O$1))</f>
        <v>0</v>
      </c>
      <c r="P10" s="212">
        <f ca="1">IF(F10="Fremdpersonal",0,IF(F10="Minijob",L10*12*'(A) AG-Anteil Soz.Vers.'!$C$30,IF((L10*12+M10+N10)&gt;'(A) AG-Anteil Soz.Vers.'!$C$32,'(A) AG-Anteil Soz.Vers.'!$C$32*$P$1,(L10*12+M10+N10)*$P$1)))</f>
        <v>0</v>
      </c>
      <c r="Q10" s="54">
        <f t="shared" si="4"/>
        <v>0</v>
      </c>
      <c r="R10" s="211">
        <f t="shared" si="5"/>
        <v>0</v>
      </c>
      <c r="S10" s="202">
        <f t="shared" ca="1" si="13"/>
        <v>0</v>
      </c>
      <c r="T10" s="40"/>
      <c r="U10" s="40"/>
    </row>
    <row r="11" spans="1:23">
      <c r="A11" s="115"/>
      <c r="B11" s="9"/>
      <c r="C11" s="209"/>
      <c r="D11" s="209"/>
      <c r="E11" s="6"/>
      <c r="F11" s="210"/>
      <c r="G11" s="21"/>
      <c r="H11" s="67"/>
      <c r="I11" s="98">
        <f>IF(F11="",0,IF(F11="Fremdpersonal",VLOOKUP(D11,Tariftabellen!$T$25:$V$50,3,0),VLOOKUP(D11,Tariftabellen!$T$25:$V$50,2,0)))</f>
        <v>0</v>
      </c>
      <c r="J11" s="166" t="str">
        <f t="shared" ca="1" si="7"/>
        <v/>
      </c>
      <c r="K11" s="126" t="str">
        <f t="shared" ca="1" si="11"/>
        <v/>
      </c>
      <c r="L11" s="211">
        <f t="shared" si="2"/>
        <v>0</v>
      </c>
      <c r="M11" s="54">
        <f>IF(H11&gt;0,(+$M$1*L11+('(A) AG-Anteil Soz.Vers.'!$C$8*'(A) Pers. BL'!$H11))*12,0)</f>
        <v>0</v>
      </c>
      <c r="N11" s="211">
        <f t="shared" ca="1" si="12"/>
        <v>0</v>
      </c>
      <c r="O11" s="85">
        <f>IF(OR(F11="Minijob",F11="Fremdpersonal",H11=0),0,IF((L11*12+M11+N11)&gt;'(A) AG-Anteil Soz.Vers.'!$C$33,'(A) AG-Anteil Soz.Vers.'!$C$33*$O$1,(L11*12+M11+N11)*$O$1))</f>
        <v>0</v>
      </c>
      <c r="P11" s="212">
        <f ca="1">IF(F11="Fremdpersonal",0,IF(F11="Minijob",L11*12*'(A) AG-Anteil Soz.Vers.'!$C$30,IF((L11*12+M11+N11)&gt;'(A) AG-Anteil Soz.Vers.'!$C$32,'(A) AG-Anteil Soz.Vers.'!$C$32*$P$1,(L11*12+M11+N11)*$P$1)))</f>
        <v>0</v>
      </c>
      <c r="Q11" s="54">
        <f t="shared" si="4"/>
        <v>0</v>
      </c>
      <c r="R11" s="211">
        <f t="shared" si="5"/>
        <v>0</v>
      </c>
      <c r="S11" s="202">
        <f t="shared" ca="1" si="13"/>
        <v>0</v>
      </c>
      <c r="T11" s="40"/>
      <c r="U11" s="40"/>
    </row>
    <row r="12" spans="1:23">
      <c r="A12" s="115"/>
      <c r="B12" s="9"/>
      <c r="C12" s="209"/>
      <c r="D12" s="209"/>
      <c r="E12" s="6"/>
      <c r="F12" s="210"/>
      <c r="G12" s="21"/>
      <c r="H12" s="67"/>
      <c r="I12" s="98">
        <f>IF(F12="",0,IF(F12="Fremdpersonal",VLOOKUP(D12,Tariftabellen!$T$25:$V$50,3,0),VLOOKUP(D12,Tariftabellen!$T$25:$V$50,2,0)))</f>
        <v>0</v>
      </c>
      <c r="J12" s="166" t="str">
        <f t="shared" ca="1" si="7"/>
        <v/>
      </c>
      <c r="K12" s="126" t="str">
        <f t="shared" ca="1" si="11"/>
        <v/>
      </c>
      <c r="L12" s="211">
        <f t="shared" si="2"/>
        <v>0</v>
      </c>
      <c r="M12" s="54">
        <f>IF(H12&gt;0,(+$M$1*L12+('(A) AG-Anteil Soz.Vers.'!$C$8*'(A) Pers. BL'!$H12))*12,0)</f>
        <v>0</v>
      </c>
      <c r="N12" s="211">
        <f t="shared" ca="1" si="12"/>
        <v>0</v>
      </c>
      <c r="O12" s="85">
        <f>IF(OR(F12="Minijob",F12="Fremdpersonal",H12=0),0,IF((L12*12+M12+N12)&gt;'(A) AG-Anteil Soz.Vers.'!$C$33,'(A) AG-Anteil Soz.Vers.'!$C$33*$O$1,(L12*12+M12+N12)*$O$1))</f>
        <v>0</v>
      </c>
      <c r="P12" s="212">
        <f ca="1">IF(F12="Fremdpersonal",0,IF(F12="Minijob",L12*12*'(A) AG-Anteil Soz.Vers.'!$C$30,IF((L12*12+M12+N12)&gt;'(A) AG-Anteil Soz.Vers.'!$C$32,'(A) AG-Anteil Soz.Vers.'!$C$32*$P$1,(L12*12+M12+N12)*$P$1)))</f>
        <v>0</v>
      </c>
      <c r="Q12" s="54">
        <f t="shared" si="4"/>
        <v>0</v>
      </c>
      <c r="R12" s="211">
        <f t="shared" si="5"/>
        <v>0</v>
      </c>
      <c r="S12" s="202">
        <f t="shared" ca="1" si="13"/>
        <v>0</v>
      </c>
      <c r="T12" s="40"/>
      <c r="U12" s="40"/>
    </row>
    <row r="13" spans="1:23">
      <c r="A13" s="115"/>
      <c r="B13" s="9"/>
      <c r="C13" s="209"/>
      <c r="D13" s="209"/>
      <c r="E13" s="6"/>
      <c r="F13" s="210"/>
      <c r="G13" s="21"/>
      <c r="H13" s="67"/>
      <c r="I13" s="98">
        <f>IF(F13="",0,IF(F13="Fremdpersonal",VLOOKUP(D13,Tariftabellen!$T$25:$V$50,3,0),VLOOKUP(D13,Tariftabellen!$T$25:$V$50,2,0)))</f>
        <v>0</v>
      </c>
      <c r="J13" s="166" t="str">
        <f t="shared" ca="1" si="7"/>
        <v/>
      </c>
      <c r="K13" s="126" t="str">
        <f t="shared" ca="1" si="11"/>
        <v/>
      </c>
      <c r="L13" s="211">
        <f t="shared" si="2"/>
        <v>0</v>
      </c>
      <c r="M13" s="54">
        <f>IF(H13&gt;0,(+$M$1*L13+('(A) AG-Anteil Soz.Vers.'!$C$8*'(A) Pers. BL'!$H13))*12,0)</f>
        <v>0</v>
      </c>
      <c r="N13" s="211">
        <f t="shared" ca="1" si="12"/>
        <v>0</v>
      </c>
      <c r="O13" s="85">
        <f>IF(OR(F13="Minijob",F13="Fremdpersonal",H13=0),0,IF((L13*12+M13+N13)&gt;'(A) AG-Anteil Soz.Vers.'!$C$33,'(A) AG-Anteil Soz.Vers.'!$C$33*$O$1,(L13*12+M13+N13)*$O$1))</f>
        <v>0</v>
      </c>
      <c r="P13" s="212">
        <f ca="1">IF(F13="Fremdpersonal",0,IF(F13="Minijob",L13*12*'(A) AG-Anteil Soz.Vers.'!$C$30,IF((L13*12+M13+N13)&gt;'(A) AG-Anteil Soz.Vers.'!$C$32,'(A) AG-Anteil Soz.Vers.'!$C$32*$P$1,(L13*12+M13+N13)*$P$1)))</f>
        <v>0</v>
      </c>
      <c r="Q13" s="54">
        <f t="shared" si="4"/>
        <v>0</v>
      </c>
      <c r="R13" s="211">
        <f t="shared" si="5"/>
        <v>0</v>
      </c>
      <c r="S13" s="202">
        <f t="shared" ca="1" si="13"/>
        <v>0</v>
      </c>
      <c r="T13" s="40"/>
      <c r="U13" s="40"/>
    </row>
    <row r="14" spans="1:23">
      <c r="A14" s="115"/>
      <c r="B14" s="9"/>
      <c r="C14" s="209"/>
      <c r="D14" s="209"/>
      <c r="E14" s="6"/>
      <c r="F14" s="210"/>
      <c r="G14" s="21"/>
      <c r="H14" s="67"/>
      <c r="I14" s="98">
        <f>IF(F14="",0,IF(F14="Fremdpersonal",VLOOKUP(D14,Tariftabellen!$T$25:$V$50,3,0),VLOOKUP(D14,Tariftabellen!$T$25:$V$50,2,0)))</f>
        <v>0</v>
      </c>
      <c r="J14" s="166" t="str">
        <f t="shared" ca="1" si="7"/>
        <v/>
      </c>
      <c r="K14" s="126" t="str">
        <f t="shared" ca="1" si="11"/>
        <v/>
      </c>
      <c r="L14" s="211">
        <f t="shared" si="2"/>
        <v>0</v>
      </c>
      <c r="M14" s="54">
        <f>IF(H14&gt;0,(+$M$1*L14+('(A) AG-Anteil Soz.Vers.'!$C$8*'(A) Pers. BL'!$H14))*12,0)</f>
        <v>0</v>
      </c>
      <c r="N14" s="211">
        <f t="shared" ca="1" si="12"/>
        <v>0</v>
      </c>
      <c r="O14" s="85">
        <f>IF(OR(F14="Minijob",F14="Fremdpersonal",H14=0),0,IF((L14*12+M14+N14)&gt;'(A) AG-Anteil Soz.Vers.'!$C$33,'(A) AG-Anteil Soz.Vers.'!$C$33*$O$1,(L14*12+M14+N14)*$O$1))</f>
        <v>0</v>
      </c>
      <c r="P14" s="212">
        <f ca="1">IF(F14="Fremdpersonal",0,IF(F14="Minijob",L14*12*'(A) AG-Anteil Soz.Vers.'!$C$30,IF((L14*12+M14+N14)&gt;'(A) AG-Anteil Soz.Vers.'!$C$32,'(A) AG-Anteil Soz.Vers.'!$C$32*$P$1,(L14*12+M14+N14)*$P$1)))</f>
        <v>0</v>
      </c>
      <c r="Q14" s="54">
        <f t="shared" si="4"/>
        <v>0</v>
      </c>
      <c r="R14" s="211">
        <f t="shared" si="5"/>
        <v>0</v>
      </c>
      <c r="S14" s="202">
        <f t="shared" ca="1" si="13"/>
        <v>0</v>
      </c>
      <c r="T14" s="40"/>
      <c r="U14" s="40"/>
    </row>
    <row r="15" spans="1:23">
      <c r="A15" s="115"/>
      <c r="B15" s="9"/>
      <c r="C15" s="209"/>
      <c r="D15" s="209"/>
      <c r="E15" s="6"/>
      <c r="F15" s="210"/>
      <c r="G15" s="21"/>
      <c r="H15" s="67"/>
      <c r="I15" s="98">
        <f>IF(F15="",0,IF(F15="Fremdpersonal",VLOOKUP(D15,Tariftabellen!$T$25:$V$50,3,0),VLOOKUP(D15,Tariftabellen!$T$25:$V$50,2,0)))</f>
        <v>0</v>
      </c>
      <c r="J15" s="166" t="str">
        <f t="shared" ca="1" si="7"/>
        <v/>
      </c>
      <c r="K15" s="126" t="str">
        <f t="shared" ca="1" si="11"/>
        <v/>
      </c>
      <c r="L15" s="211">
        <f t="shared" si="2"/>
        <v>0</v>
      </c>
      <c r="M15" s="54">
        <f>IF(H15&gt;0,(+$M$1*L15+('(A) AG-Anteil Soz.Vers.'!$C$8*'(A) Pers. BL'!$H15))*12,0)</f>
        <v>0</v>
      </c>
      <c r="N15" s="211">
        <f t="shared" ca="1" si="12"/>
        <v>0</v>
      </c>
      <c r="O15" s="85">
        <f>IF(OR(F15="Minijob",F15="Fremdpersonal",H15=0),0,IF((L15*12+M15+N15)&gt;'(A) AG-Anteil Soz.Vers.'!$C$33,'(A) AG-Anteil Soz.Vers.'!$C$33*$O$1,(L15*12+M15+N15)*$O$1))</f>
        <v>0</v>
      </c>
      <c r="P15" s="212">
        <f ca="1">IF(F15="Fremdpersonal",0,IF(F15="Minijob",L15*12*'(A) AG-Anteil Soz.Vers.'!$C$30,IF((L15*12+M15+N15)&gt;'(A) AG-Anteil Soz.Vers.'!$C$32,'(A) AG-Anteil Soz.Vers.'!$C$32*$P$1,(L15*12+M15+N15)*$P$1)))</f>
        <v>0</v>
      </c>
      <c r="Q15" s="54">
        <f t="shared" si="4"/>
        <v>0</v>
      </c>
      <c r="R15" s="211">
        <f t="shared" si="5"/>
        <v>0</v>
      </c>
      <c r="S15" s="202">
        <f t="shared" ca="1" si="13"/>
        <v>0</v>
      </c>
      <c r="T15" s="40"/>
      <c r="U15" s="40"/>
    </row>
    <row r="16" spans="1:23">
      <c r="A16" s="115"/>
      <c r="B16" s="9"/>
      <c r="C16" s="209"/>
      <c r="D16" s="209"/>
      <c r="E16" s="6"/>
      <c r="F16" s="210"/>
      <c r="G16" s="21"/>
      <c r="H16" s="67"/>
      <c r="I16" s="98">
        <f>IF(F16="",0,IF(F16="Fremdpersonal",VLOOKUP(D16,Tariftabellen!$T$25:$V$50,3,0),VLOOKUP(D16,Tariftabellen!$T$25:$V$50,2,0)))</f>
        <v>0</v>
      </c>
      <c r="J16" s="166" t="str">
        <f t="shared" ca="1" si="7"/>
        <v/>
      </c>
      <c r="K16" s="126" t="str">
        <f t="shared" ca="1" si="11"/>
        <v/>
      </c>
      <c r="L16" s="211">
        <f t="shared" si="2"/>
        <v>0</v>
      </c>
      <c r="M16" s="54">
        <f>IF(H16&gt;0,(+$M$1*L16+('(A) AG-Anteil Soz.Vers.'!$C$8*'(A) Pers. BL'!$H16))*12,0)</f>
        <v>0</v>
      </c>
      <c r="N16" s="211">
        <f t="shared" ca="1" si="12"/>
        <v>0</v>
      </c>
      <c r="O16" s="85">
        <f>IF(OR(F16="Minijob",F16="Fremdpersonal",H16=0),0,IF((L16*12+M16+N16)&gt;'(A) AG-Anteil Soz.Vers.'!$C$33,'(A) AG-Anteil Soz.Vers.'!$C$33*$O$1,(L16*12+M16+N16)*$O$1))</f>
        <v>0</v>
      </c>
      <c r="P16" s="212">
        <f ca="1">IF(F16="Fremdpersonal",0,IF(F16="Minijob",L16*12*'(A) AG-Anteil Soz.Vers.'!$C$30,IF((L16*12+M16+N16)&gt;'(A) AG-Anteil Soz.Vers.'!$C$32,'(A) AG-Anteil Soz.Vers.'!$C$32*$P$1,(L16*12+M16+N16)*$P$1)))</f>
        <v>0</v>
      </c>
      <c r="Q16" s="54">
        <f t="shared" si="4"/>
        <v>0</v>
      </c>
      <c r="R16" s="211">
        <f t="shared" si="5"/>
        <v>0</v>
      </c>
      <c r="S16" s="202">
        <f t="shared" ca="1" si="13"/>
        <v>0</v>
      </c>
      <c r="T16" s="40"/>
      <c r="U16" s="40"/>
    </row>
    <row r="17" spans="1:21">
      <c r="A17" s="115"/>
      <c r="B17" s="9"/>
      <c r="C17" s="209"/>
      <c r="D17" s="209"/>
      <c r="E17" s="6"/>
      <c r="F17" s="210"/>
      <c r="G17" s="21"/>
      <c r="H17" s="67"/>
      <c r="I17" s="98">
        <f>IF(F17="",0,IF(F17="Fremdpersonal",VLOOKUP(D17,Tariftabellen!$T$25:$V$50,3,0),VLOOKUP(D17,Tariftabellen!$T$25:$V$50,2,0)))</f>
        <v>0</v>
      </c>
      <c r="J17" s="166" t="str">
        <f t="shared" ca="1" si="7"/>
        <v/>
      </c>
      <c r="K17" s="126" t="str">
        <f t="shared" ca="1" si="11"/>
        <v/>
      </c>
      <c r="L17" s="211">
        <f t="shared" si="2"/>
        <v>0</v>
      </c>
      <c r="M17" s="54">
        <f>IF(H17&gt;0,(+$M$1*L17+('(A) AG-Anteil Soz.Vers.'!$C$8*'(A) Pers. BL'!$H17))*12,0)</f>
        <v>0</v>
      </c>
      <c r="N17" s="211">
        <f t="shared" ca="1" si="12"/>
        <v>0</v>
      </c>
      <c r="O17" s="85">
        <f>IF(OR(F17="Minijob",F17="Fremdpersonal",H17=0),0,IF((L17*12+M17+N17)&gt;'(A) AG-Anteil Soz.Vers.'!$C$33,'(A) AG-Anteil Soz.Vers.'!$C$33*$O$1,(L17*12+M17+N17)*$O$1))</f>
        <v>0</v>
      </c>
      <c r="P17" s="212">
        <f ca="1">IF(F17="Fremdpersonal",0,IF(F17="Minijob",L17*12*'(A) AG-Anteil Soz.Vers.'!$C$30,IF((L17*12+M17+N17)&gt;'(A) AG-Anteil Soz.Vers.'!$C$32,'(A) AG-Anteil Soz.Vers.'!$C$32*$P$1,(L17*12+M17+N17)*$P$1)))</f>
        <v>0</v>
      </c>
      <c r="Q17" s="54">
        <f t="shared" si="4"/>
        <v>0</v>
      </c>
      <c r="R17" s="211">
        <f t="shared" si="5"/>
        <v>0</v>
      </c>
      <c r="S17" s="202">
        <f t="shared" ca="1" si="13"/>
        <v>0</v>
      </c>
      <c r="T17" s="40"/>
      <c r="U17" s="40"/>
    </row>
    <row r="18" spans="1:21">
      <c r="A18" s="115"/>
      <c r="B18" s="9"/>
      <c r="C18" s="209"/>
      <c r="D18" s="209"/>
      <c r="E18" s="6"/>
      <c r="F18" s="210"/>
      <c r="G18" s="21"/>
      <c r="H18" s="67"/>
      <c r="I18" s="98">
        <f>IF(F18="",0,IF(F18="Fremdpersonal",VLOOKUP(D18,Tariftabellen!$T$25:$V$50,3,0),VLOOKUP(D18,Tariftabellen!$T$25:$V$50,2,0)))</f>
        <v>0</v>
      </c>
      <c r="J18" s="166" t="str">
        <f t="shared" ca="1" si="7"/>
        <v/>
      </c>
      <c r="K18" s="126" t="str">
        <f t="shared" ca="1" si="11"/>
        <v/>
      </c>
      <c r="L18" s="211">
        <f t="shared" si="2"/>
        <v>0</v>
      </c>
      <c r="M18" s="54">
        <f>IF(H18&gt;0,(+$M$1*L18+('(A) AG-Anteil Soz.Vers.'!$C$8*'(A) Pers. BL'!$H18))*12,0)</f>
        <v>0</v>
      </c>
      <c r="N18" s="211">
        <f t="shared" ca="1" si="12"/>
        <v>0</v>
      </c>
      <c r="O18" s="85">
        <f>IF(OR(F18="Minijob",F18="Fremdpersonal",H18=0),0,IF((L18*12+M18+N18)&gt;'(A) AG-Anteil Soz.Vers.'!$C$33,'(A) AG-Anteil Soz.Vers.'!$C$33*$O$1,(L18*12+M18+N18)*$O$1))</f>
        <v>0</v>
      </c>
      <c r="P18" s="212">
        <f ca="1">IF(F18="Fremdpersonal",0,IF(F18="Minijob",L18*12*'(A) AG-Anteil Soz.Vers.'!$C$30,IF((L18*12+M18+N18)&gt;'(A) AG-Anteil Soz.Vers.'!$C$32,'(A) AG-Anteil Soz.Vers.'!$C$32*$P$1,(L18*12+M18+N18)*$P$1)))</f>
        <v>0</v>
      </c>
      <c r="Q18" s="54">
        <f t="shared" si="4"/>
        <v>0</v>
      </c>
      <c r="R18" s="211">
        <f t="shared" si="5"/>
        <v>0</v>
      </c>
      <c r="S18" s="202">
        <f t="shared" ca="1" si="13"/>
        <v>0</v>
      </c>
      <c r="T18" s="40"/>
      <c r="U18" s="40"/>
    </row>
    <row r="19" spans="1:21">
      <c r="A19" s="115"/>
      <c r="B19" s="9"/>
      <c r="C19" s="209"/>
      <c r="D19" s="209"/>
      <c r="E19" s="6"/>
      <c r="F19" s="210"/>
      <c r="G19" s="21"/>
      <c r="H19" s="67"/>
      <c r="I19" s="98">
        <f>IF(F19="",0,IF(F19="Fremdpersonal",VLOOKUP(D19,Tariftabellen!$T$25:$V$50,3,0),VLOOKUP(D19,Tariftabellen!$T$25:$V$50,2,0)))</f>
        <v>0</v>
      </c>
      <c r="J19" s="166" t="str">
        <f t="shared" ca="1" si="7"/>
        <v/>
      </c>
      <c r="K19" s="126" t="str">
        <f t="shared" ca="1" si="11"/>
        <v/>
      </c>
      <c r="L19" s="211">
        <f t="shared" si="2"/>
        <v>0</v>
      </c>
      <c r="M19" s="54">
        <f>IF(H19&gt;0,(+$M$1*L19+('(A) AG-Anteil Soz.Vers.'!$C$8*'(A) Pers. BL'!$H19))*12,0)</f>
        <v>0</v>
      </c>
      <c r="N19" s="211">
        <f t="shared" ca="1" si="12"/>
        <v>0</v>
      </c>
      <c r="O19" s="85">
        <f>IF(OR(F19="Minijob",F19="Fremdpersonal",H19=0),0,IF((L19*12+M19+N19)&gt;'(A) AG-Anteil Soz.Vers.'!$C$33,'(A) AG-Anteil Soz.Vers.'!$C$33*$O$1,(L19*12+M19+N19)*$O$1))</f>
        <v>0</v>
      </c>
      <c r="P19" s="212">
        <f ca="1">IF(F19="Fremdpersonal",0,IF(F19="Minijob",L19*12*'(A) AG-Anteil Soz.Vers.'!$C$30,IF((L19*12+M19+N19)&gt;'(A) AG-Anteil Soz.Vers.'!$C$32,'(A) AG-Anteil Soz.Vers.'!$C$32*$P$1,(L19*12+M19+N19)*$P$1)))</f>
        <v>0</v>
      </c>
      <c r="Q19" s="54">
        <f t="shared" si="4"/>
        <v>0</v>
      </c>
      <c r="R19" s="211">
        <f t="shared" si="5"/>
        <v>0</v>
      </c>
      <c r="S19" s="202">
        <f t="shared" ca="1" si="13"/>
        <v>0</v>
      </c>
      <c r="T19" s="40"/>
      <c r="U19" s="40"/>
    </row>
    <row r="20" spans="1:21">
      <c r="A20" s="115"/>
      <c r="B20" s="9"/>
      <c r="C20" s="209"/>
      <c r="D20" s="209"/>
      <c r="E20" s="6"/>
      <c r="F20" s="210"/>
      <c r="G20" s="21"/>
      <c r="H20" s="67"/>
      <c r="I20" s="98">
        <f>IF(F20="",0,IF(F20="Fremdpersonal",VLOOKUP(D20,Tariftabellen!$T$25:$V$50,3,0),VLOOKUP(D20,Tariftabellen!$T$25:$V$50,2,0)))</f>
        <v>0</v>
      </c>
      <c r="J20" s="166" t="str">
        <f t="shared" ca="1" si="7"/>
        <v/>
      </c>
      <c r="K20" s="126" t="str">
        <f t="shared" ca="1" si="11"/>
        <v/>
      </c>
      <c r="L20" s="211">
        <f t="shared" si="2"/>
        <v>0</v>
      </c>
      <c r="M20" s="54">
        <f>IF(H20&gt;0,(+$M$1*L20+('(A) AG-Anteil Soz.Vers.'!$C$8*'(A) Pers. BL'!$H20))*12,0)</f>
        <v>0</v>
      </c>
      <c r="N20" s="211">
        <f t="shared" ca="1" si="12"/>
        <v>0</v>
      </c>
      <c r="O20" s="85">
        <f>IF(OR(F20="Minijob",F20="Fremdpersonal",H20=0),0,IF((L20*12+M20+N20)&gt;'(A) AG-Anteil Soz.Vers.'!$C$33,'(A) AG-Anteil Soz.Vers.'!$C$33*$O$1,(L20*12+M20+N20)*$O$1))</f>
        <v>0</v>
      </c>
      <c r="P20" s="212">
        <f ca="1">IF(F20="Fremdpersonal",0,IF(F20="Minijob",L20*12*'(A) AG-Anteil Soz.Vers.'!$C$30,IF((L20*12+M20+N20)&gt;'(A) AG-Anteil Soz.Vers.'!$C$32,'(A) AG-Anteil Soz.Vers.'!$C$32*$P$1,(L20*12+M20+N20)*$P$1)))</f>
        <v>0</v>
      </c>
      <c r="Q20" s="54">
        <f t="shared" si="4"/>
        <v>0</v>
      </c>
      <c r="R20" s="211">
        <f t="shared" si="5"/>
        <v>0</v>
      </c>
      <c r="S20" s="202">
        <f t="shared" ca="1" si="13"/>
        <v>0</v>
      </c>
      <c r="T20" s="40"/>
      <c r="U20" s="40"/>
    </row>
    <row r="21" spans="1:21">
      <c r="A21" s="115"/>
      <c r="B21" s="9"/>
      <c r="C21" s="209"/>
      <c r="D21" s="209"/>
      <c r="E21" s="6"/>
      <c r="F21" s="210"/>
      <c r="G21" s="21"/>
      <c r="H21" s="67"/>
      <c r="I21" s="98">
        <f>IF(F21="",0,IF(F21="Fremdpersonal",VLOOKUP(D21,Tariftabellen!$T$25:$V$50,3,0),VLOOKUP(D21,Tariftabellen!$T$25:$V$50,2,0)))</f>
        <v>0</v>
      </c>
      <c r="J21" s="166" t="str">
        <f t="shared" ca="1" si="7"/>
        <v/>
      </c>
      <c r="K21" s="126" t="str">
        <f t="shared" ca="1" si="11"/>
        <v/>
      </c>
      <c r="L21" s="211">
        <f t="shared" si="2"/>
        <v>0</v>
      </c>
      <c r="M21" s="54">
        <f>IF(H21&gt;0,(+$M$1*L21+('(A) AG-Anteil Soz.Vers.'!$C$8*'(A) Pers. BL'!$H21))*12,0)</f>
        <v>0</v>
      </c>
      <c r="N21" s="211">
        <f t="shared" ca="1" si="12"/>
        <v>0</v>
      </c>
      <c r="O21" s="85">
        <f>IF(OR(F21="Minijob",F21="Fremdpersonal",H21=0),0,IF((L21*12+M21+N21)&gt;'(A) AG-Anteil Soz.Vers.'!$C$33,'(A) AG-Anteil Soz.Vers.'!$C$33*$O$1,(L21*12+M21+N21)*$O$1))</f>
        <v>0</v>
      </c>
      <c r="P21" s="212">
        <f ca="1">IF(F21="Fremdpersonal",0,IF(F21="Minijob",L21*12*'(A) AG-Anteil Soz.Vers.'!$C$30,IF((L21*12+M21+N21)&gt;'(A) AG-Anteil Soz.Vers.'!$C$32,'(A) AG-Anteil Soz.Vers.'!$C$32*$P$1,(L21*12+M21+N21)*$P$1)))</f>
        <v>0</v>
      </c>
      <c r="Q21" s="54">
        <f t="shared" si="4"/>
        <v>0</v>
      </c>
      <c r="R21" s="211">
        <f t="shared" si="5"/>
        <v>0</v>
      </c>
      <c r="S21" s="202">
        <f t="shared" ca="1" si="13"/>
        <v>0</v>
      </c>
      <c r="T21" s="40"/>
      <c r="U21" s="40"/>
    </row>
    <row r="22" spans="1:21">
      <c r="A22" s="115"/>
      <c r="B22" s="9"/>
      <c r="C22" s="209"/>
      <c r="D22" s="209"/>
      <c r="E22" s="6"/>
      <c r="F22" s="210"/>
      <c r="G22" s="21"/>
      <c r="H22" s="67"/>
      <c r="I22" s="98">
        <f>IF(F22="",0,IF(F22="Fremdpersonal",VLOOKUP(D22,Tariftabellen!$T$25:$V$50,3,0),VLOOKUP(D22,Tariftabellen!$T$25:$V$50,2,0)))</f>
        <v>0</v>
      </c>
      <c r="J22" s="166" t="str">
        <f t="shared" ca="1" si="7"/>
        <v/>
      </c>
      <c r="K22" s="126" t="str">
        <f t="shared" ca="1" si="11"/>
        <v/>
      </c>
      <c r="L22" s="211">
        <f t="shared" si="2"/>
        <v>0</v>
      </c>
      <c r="M22" s="54">
        <f>IF(H22&gt;0,(+$M$1*L22+('(A) AG-Anteil Soz.Vers.'!$C$8*'(A) Pers. BL'!$H22))*12,0)</f>
        <v>0</v>
      </c>
      <c r="N22" s="211">
        <f t="shared" ca="1" si="12"/>
        <v>0</v>
      </c>
      <c r="O22" s="85">
        <f>IF(OR(F22="Minijob",F22="Fremdpersonal",H22=0),0,IF((L22*12+M22+N22)&gt;'(A) AG-Anteil Soz.Vers.'!$C$33,'(A) AG-Anteil Soz.Vers.'!$C$33*$O$1,(L22*12+M22+N22)*$O$1))</f>
        <v>0</v>
      </c>
      <c r="P22" s="212">
        <f ca="1">IF(F22="Fremdpersonal",0,IF(F22="Minijob",L22*12*'(A) AG-Anteil Soz.Vers.'!$C$30,IF((L22*12+M22+N22)&gt;'(A) AG-Anteil Soz.Vers.'!$C$32,'(A) AG-Anteil Soz.Vers.'!$C$32*$P$1,(L22*12+M22+N22)*$P$1)))</f>
        <v>0</v>
      </c>
      <c r="Q22" s="54">
        <f t="shared" si="4"/>
        <v>0</v>
      </c>
      <c r="R22" s="211">
        <f t="shared" si="5"/>
        <v>0</v>
      </c>
      <c r="S22" s="202">
        <f t="shared" ca="1" si="13"/>
        <v>0</v>
      </c>
      <c r="T22" s="40"/>
      <c r="U22" s="40"/>
    </row>
    <row r="23" spans="1:21">
      <c r="A23" s="115"/>
      <c r="B23" s="9"/>
      <c r="C23" s="209"/>
      <c r="D23" s="209"/>
      <c r="E23" s="6"/>
      <c r="F23" s="210"/>
      <c r="G23" s="21"/>
      <c r="H23" s="67"/>
      <c r="I23" s="98">
        <f>IF(F23="",0,IF(F23="Fremdpersonal",VLOOKUP(D23,Tariftabellen!$T$25:$V$50,3,0),VLOOKUP(D23,Tariftabellen!$T$25:$V$50,2,0)))</f>
        <v>0</v>
      </c>
      <c r="J23" s="166" t="str">
        <f t="shared" ca="1" si="7"/>
        <v/>
      </c>
      <c r="K23" s="126" t="str">
        <f t="shared" ca="1" si="11"/>
        <v/>
      </c>
      <c r="L23" s="211">
        <f t="shared" si="2"/>
        <v>0</v>
      </c>
      <c r="M23" s="54">
        <f>IF(H23&gt;0,(+$M$1*L23+('(A) AG-Anteil Soz.Vers.'!$C$8*'(A) Pers. BL'!$H23))*12,0)</f>
        <v>0</v>
      </c>
      <c r="N23" s="211">
        <f t="shared" ca="1" si="12"/>
        <v>0</v>
      </c>
      <c r="O23" s="85">
        <f>IF(OR(F23="Minijob",F23="Fremdpersonal",H23=0),0,IF((L23*12+M23+N23)&gt;'(A) AG-Anteil Soz.Vers.'!$C$33,'(A) AG-Anteil Soz.Vers.'!$C$33*$O$1,(L23*12+M23+N23)*$O$1))</f>
        <v>0</v>
      </c>
      <c r="P23" s="212">
        <f ca="1">IF(F23="Fremdpersonal",0,IF(F23="Minijob",L23*12*'(A) AG-Anteil Soz.Vers.'!$C$30,IF((L23*12+M23+N23)&gt;'(A) AG-Anteil Soz.Vers.'!$C$32,'(A) AG-Anteil Soz.Vers.'!$C$32*$P$1,(L23*12+M23+N23)*$P$1)))</f>
        <v>0</v>
      </c>
      <c r="Q23" s="54">
        <f t="shared" si="4"/>
        <v>0</v>
      </c>
      <c r="R23" s="211">
        <f t="shared" si="5"/>
        <v>0</v>
      </c>
      <c r="S23" s="202">
        <f t="shared" ca="1" si="13"/>
        <v>0</v>
      </c>
      <c r="T23" s="40"/>
      <c r="U23" s="40"/>
    </row>
    <row r="24" spans="1:21">
      <c r="A24" s="115"/>
      <c r="B24" s="9"/>
      <c r="C24" s="209"/>
      <c r="D24" s="209"/>
      <c r="E24" s="6"/>
      <c r="F24" s="210"/>
      <c r="G24" s="21"/>
      <c r="H24" s="67"/>
      <c r="I24" s="98">
        <f>IF(F24="",0,IF(F24="Fremdpersonal",VLOOKUP(D24,Tariftabellen!$T$25:$V$50,3,0),VLOOKUP(D24,Tariftabellen!$T$25:$V$50,2,0)))</f>
        <v>0</v>
      </c>
      <c r="J24" s="166" t="str">
        <f t="shared" ca="1" si="7"/>
        <v/>
      </c>
      <c r="K24" s="126" t="str">
        <f t="shared" ca="1" si="11"/>
        <v/>
      </c>
      <c r="L24" s="211">
        <f t="shared" si="2"/>
        <v>0</v>
      </c>
      <c r="M24" s="54">
        <f>IF(H24&gt;0,(+$M$1*L24+('(A) AG-Anteil Soz.Vers.'!$C$8*'(A) Pers. BL'!$H24))*12,0)</f>
        <v>0</v>
      </c>
      <c r="N24" s="211">
        <f t="shared" ca="1" si="12"/>
        <v>0</v>
      </c>
      <c r="O24" s="85">
        <f>IF(OR(F24="Minijob",F24="Fremdpersonal",H24=0),0,IF((L24*12+M24+N24)&gt;'(A) AG-Anteil Soz.Vers.'!$C$33,'(A) AG-Anteil Soz.Vers.'!$C$33*$O$1,(L24*12+M24+N24)*$O$1))</f>
        <v>0</v>
      </c>
      <c r="P24" s="212">
        <f ca="1">IF(F24="Fremdpersonal",0,IF(F24="Minijob",L24*12*'(A) AG-Anteil Soz.Vers.'!$C$30,IF((L24*12+M24+N24)&gt;'(A) AG-Anteil Soz.Vers.'!$C$32,'(A) AG-Anteil Soz.Vers.'!$C$32*$P$1,(L24*12+M24+N24)*$P$1)))</f>
        <v>0</v>
      </c>
      <c r="Q24" s="54">
        <f t="shared" si="4"/>
        <v>0</v>
      </c>
      <c r="R24" s="211">
        <f t="shared" si="5"/>
        <v>0</v>
      </c>
      <c r="S24" s="202">
        <f t="shared" ca="1" si="13"/>
        <v>0</v>
      </c>
      <c r="T24" s="40"/>
      <c r="U24" s="40"/>
    </row>
    <row r="25" spans="1:21">
      <c r="A25" s="115"/>
      <c r="B25" s="9"/>
      <c r="C25" s="209"/>
      <c r="D25" s="209"/>
      <c r="E25" s="6"/>
      <c r="F25" s="210"/>
      <c r="G25" s="21"/>
      <c r="H25" s="67"/>
      <c r="I25" s="98">
        <f>IF(F25="",0,IF(F25="Fremdpersonal",VLOOKUP(D25,Tariftabellen!$T$25:$V$50,3,0),VLOOKUP(D25,Tariftabellen!$T$25:$V$50,2,0)))</f>
        <v>0</v>
      </c>
      <c r="J25" s="166" t="str">
        <f t="shared" ca="1" si="7"/>
        <v/>
      </c>
      <c r="K25" s="126" t="str">
        <f t="shared" ca="1" si="11"/>
        <v/>
      </c>
      <c r="L25" s="211">
        <f t="shared" si="2"/>
        <v>0</v>
      </c>
      <c r="M25" s="54">
        <f>IF(H25&gt;0,(+$M$1*L25+('(A) AG-Anteil Soz.Vers.'!$C$8*'(A) Pers. BL'!$H25))*12,0)</f>
        <v>0</v>
      </c>
      <c r="N25" s="211">
        <f t="shared" ca="1" si="12"/>
        <v>0</v>
      </c>
      <c r="O25" s="85">
        <f>IF(OR(F25="Minijob",F25="Fremdpersonal",H25=0),0,IF((L25*12+M25+N25)&gt;'(A) AG-Anteil Soz.Vers.'!$C$33,'(A) AG-Anteil Soz.Vers.'!$C$33*$O$1,(L25*12+M25+N25)*$O$1))</f>
        <v>0</v>
      </c>
      <c r="P25" s="212">
        <f ca="1">IF(F25="Fremdpersonal",0,IF(F25="Minijob",L25*12*'(A) AG-Anteil Soz.Vers.'!$C$30,IF((L25*12+M25+N25)&gt;'(A) AG-Anteil Soz.Vers.'!$C$32,'(A) AG-Anteil Soz.Vers.'!$C$32*$P$1,(L25*12+M25+N25)*$P$1)))</f>
        <v>0</v>
      </c>
      <c r="Q25" s="54">
        <f t="shared" si="4"/>
        <v>0</v>
      </c>
      <c r="R25" s="211">
        <f t="shared" si="5"/>
        <v>0</v>
      </c>
      <c r="S25" s="202">
        <f t="shared" ca="1" si="13"/>
        <v>0</v>
      </c>
      <c r="T25" s="40"/>
      <c r="U25" s="40"/>
    </row>
    <row r="26" spans="1:21">
      <c r="A26" s="115"/>
      <c r="B26" s="9"/>
      <c r="C26" s="209"/>
      <c r="D26" s="209"/>
      <c r="E26" s="6"/>
      <c r="F26" s="210"/>
      <c r="G26" s="21"/>
      <c r="H26" s="67"/>
      <c r="I26" s="98">
        <f>IF(F26="",0,IF(F26="Fremdpersonal",VLOOKUP(D26,Tariftabellen!$T$25:$V$50,3,0),VLOOKUP(D26,Tariftabellen!$T$25:$V$50,2,0)))</f>
        <v>0</v>
      </c>
      <c r="J26" s="166" t="str">
        <f t="shared" ca="1" si="7"/>
        <v/>
      </c>
      <c r="K26" s="126" t="str">
        <f t="shared" ca="1" si="11"/>
        <v/>
      </c>
      <c r="L26" s="211">
        <f t="shared" si="2"/>
        <v>0</v>
      </c>
      <c r="M26" s="54">
        <f>IF(H26&gt;0,(+$M$1*L26+('(A) AG-Anteil Soz.Vers.'!$C$8*'(A) Pers. BL'!$H26))*12,0)</f>
        <v>0</v>
      </c>
      <c r="N26" s="211">
        <f t="shared" ca="1" si="12"/>
        <v>0</v>
      </c>
      <c r="O26" s="85">
        <f>IF(OR(F26="Minijob",F26="Fremdpersonal",H26=0),0,IF((L26*12+M26+N26)&gt;'(A) AG-Anteil Soz.Vers.'!$C$33,'(A) AG-Anteil Soz.Vers.'!$C$33*$O$1,(L26*12+M26+N26)*$O$1))</f>
        <v>0</v>
      </c>
      <c r="P26" s="212">
        <f ca="1">IF(F26="Fremdpersonal",0,IF(F26="Minijob",L26*12*'(A) AG-Anteil Soz.Vers.'!$C$30,IF((L26*12+M26+N26)&gt;'(A) AG-Anteil Soz.Vers.'!$C$32,'(A) AG-Anteil Soz.Vers.'!$C$32*$P$1,(L26*12+M26+N26)*$P$1)))</f>
        <v>0</v>
      </c>
      <c r="Q26" s="54">
        <f t="shared" si="4"/>
        <v>0</v>
      </c>
      <c r="R26" s="211">
        <f t="shared" si="5"/>
        <v>0</v>
      </c>
      <c r="S26" s="202">
        <f t="shared" ca="1" si="13"/>
        <v>0</v>
      </c>
      <c r="T26" s="40"/>
      <c r="U26" s="40"/>
    </row>
    <row r="27" spans="1:21">
      <c r="A27" s="115"/>
      <c r="B27" s="9"/>
      <c r="C27" s="209"/>
      <c r="D27" s="209"/>
      <c r="E27" s="6"/>
      <c r="F27" s="210"/>
      <c r="G27" s="21"/>
      <c r="H27" s="67"/>
      <c r="I27" s="98">
        <f>IF(F27="",0,IF(F27="Fremdpersonal",VLOOKUP(D27,Tariftabellen!$T$25:$V$50,3,0),VLOOKUP(D27,Tariftabellen!$T$25:$V$50,2,0)))</f>
        <v>0</v>
      </c>
      <c r="J27" s="166" t="str">
        <f t="shared" ca="1" si="7"/>
        <v/>
      </c>
      <c r="K27" s="126" t="str">
        <f t="shared" ca="1" si="11"/>
        <v/>
      </c>
      <c r="L27" s="211">
        <f t="shared" si="2"/>
        <v>0</v>
      </c>
      <c r="M27" s="54">
        <f>IF(H27&gt;0,(+$M$1*L27+('(A) AG-Anteil Soz.Vers.'!$C$8*'(A) Pers. BL'!$H27))*12,0)</f>
        <v>0</v>
      </c>
      <c r="N27" s="211">
        <f t="shared" ca="1" si="12"/>
        <v>0</v>
      </c>
      <c r="O27" s="85">
        <f>IF(OR(F27="Minijob",F27="Fremdpersonal",H27=0),0,IF((L27*12+M27+N27)&gt;'(A) AG-Anteil Soz.Vers.'!$C$33,'(A) AG-Anteil Soz.Vers.'!$C$33*$O$1,(L27*12+M27+N27)*$O$1))</f>
        <v>0</v>
      </c>
      <c r="P27" s="212">
        <f ca="1">IF(F27="Fremdpersonal",0,IF(F27="Minijob",L27*12*'(A) AG-Anteil Soz.Vers.'!$C$30,IF((L27*12+M27+N27)&gt;'(A) AG-Anteil Soz.Vers.'!$C$32,'(A) AG-Anteil Soz.Vers.'!$C$32*$P$1,(L27*12+M27+N27)*$P$1)))</f>
        <v>0</v>
      </c>
      <c r="Q27" s="54">
        <f t="shared" si="4"/>
        <v>0</v>
      </c>
      <c r="R27" s="211">
        <f t="shared" si="5"/>
        <v>0</v>
      </c>
      <c r="S27" s="202">
        <f t="shared" ca="1" si="13"/>
        <v>0</v>
      </c>
      <c r="T27" s="40"/>
      <c r="U27" s="40"/>
    </row>
    <row r="28" spans="1:21">
      <c r="A28" s="115"/>
      <c r="B28" s="9"/>
      <c r="C28" s="209"/>
      <c r="D28" s="209"/>
      <c r="E28" s="6"/>
      <c r="F28" s="210"/>
      <c r="G28" s="21"/>
      <c r="H28" s="67"/>
      <c r="I28" s="98">
        <f>IF(F28="",0,IF(F28="Fremdpersonal",VLOOKUP(D28,Tariftabellen!$T$25:$V$50,3,0),VLOOKUP(D28,Tariftabellen!$T$25:$V$50,2,0)))</f>
        <v>0</v>
      </c>
      <c r="J28" s="166" t="str">
        <f t="shared" ca="1" si="7"/>
        <v/>
      </c>
      <c r="K28" s="126" t="str">
        <f t="shared" ca="1" si="11"/>
        <v/>
      </c>
      <c r="L28" s="211">
        <f t="shared" si="2"/>
        <v>0</v>
      </c>
      <c r="M28" s="54">
        <f>IF(H28&gt;0,(+$M$1*L28+('(A) AG-Anteil Soz.Vers.'!$C$8*'(A) Pers. BL'!$H28))*12,0)</f>
        <v>0</v>
      </c>
      <c r="N28" s="211">
        <f t="shared" ca="1" si="12"/>
        <v>0</v>
      </c>
      <c r="O28" s="85">
        <f>IF(OR(F28="Minijob",F28="Fremdpersonal",H28=0),0,IF((L28*12+M28+N28)&gt;'(A) AG-Anteil Soz.Vers.'!$C$33,'(A) AG-Anteil Soz.Vers.'!$C$33*$O$1,(L28*12+M28+N28)*$O$1))</f>
        <v>0</v>
      </c>
      <c r="P28" s="212">
        <f ca="1">IF(F28="Fremdpersonal",0,IF(F28="Minijob",L28*12*'(A) AG-Anteil Soz.Vers.'!$C$30,IF((L28*12+M28+N28)&gt;'(A) AG-Anteil Soz.Vers.'!$C$32,'(A) AG-Anteil Soz.Vers.'!$C$32*$P$1,(L28*12+M28+N28)*$P$1)))</f>
        <v>0</v>
      </c>
      <c r="Q28" s="54">
        <f t="shared" si="4"/>
        <v>0</v>
      </c>
      <c r="R28" s="211">
        <f t="shared" si="5"/>
        <v>0</v>
      </c>
      <c r="S28" s="202">
        <f t="shared" ca="1" si="13"/>
        <v>0</v>
      </c>
      <c r="T28" s="40"/>
      <c r="U28" s="40"/>
    </row>
    <row r="29" spans="1:21">
      <c r="A29" s="115"/>
      <c r="B29" s="9"/>
      <c r="C29" s="209"/>
      <c r="D29" s="209"/>
      <c r="E29" s="6"/>
      <c r="F29" s="210"/>
      <c r="G29" s="21"/>
      <c r="H29" s="67"/>
      <c r="I29" s="98">
        <f>IF(F29="",0,IF(F29="Fremdpersonal",VLOOKUP(D29,Tariftabellen!$T$25:$V$50,3,0),VLOOKUP(D29,Tariftabellen!$T$25:$V$50,2,0)))</f>
        <v>0</v>
      </c>
      <c r="J29" s="166" t="str">
        <f t="shared" ca="1" si="7"/>
        <v/>
      </c>
      <c r="K29" s="126" t="str">
        <f t="shared" ca="1" si="11"/>
        <v/>
      </c>
      <c r="L29" s="211">
        <f t="shared" si="2"/>
        <v>0</v>
      </c>
      <c r="M29" s="54">
        <f>IF(H29&gt;0,(+$M$1*L29+('(A) AG-Anteil Soz.Vers.'!$C$8*'(A) Pers. BL'!$H29))*12,0)</f>
        <v>0</v>
      </c>
      <c r="N29" s="211">
        <f t="shared" ca="1" si="12"/>
        <v>0</v>
      </c>
      <c r="O29" s="85">
        <f>IF(OR(F29="Minijob",F29="Fremdpersonal",H29=0),0,IF((L29*12+M29+N29)&gt;'(A) AG-Anteil Soz.Vers.'!$C$33,'(A) AG-Anteil Soz.Vers.'!$C$33*$O$1,(L29*12+M29+N29)*$O$1))</f>
        <v>0</v>
      </c>
      <c r="P29" s="212">
        <f ca="1">IF(F29="Fremdpersonal",0,IF(F29="Minijob",L29*12*'(A) AG-Anteil Soz.Vers.'!$C$30,IF((L29*12+M29+N29)&gt;'(A) AG-Anteil Soz.Vers.'!$C$32,'(A) AG-Anteil Soz.Vers.'!$C$32*$P$1,(L29*12+M29+N29)*$P$1)))</f>
        <v>0</v>
      </c>
      <c r="Q29" s="54">
        <f t="shared" si="4"/>
        <v>0</v>
      </c>
      <c r="R29" s="211">
        <f t="shared" si="5"/>
        <v>0</v>
      </c>
      <c r="S29" s="202">
        <f t="shared" ca="1" si="13"/>
        <v>0</v>
      </c>
      <c r="T29" s="40"/>
      <c r="U29" s="40"/>
    </row>
    <row r="30" spans="1:21">
      <c r="A30" s="115"/>
      <c r="B30" s="9"/>
      <c r="C30" s="209"/>
      <c r="D30" s="209"/>
      <c r="E30" s="6"/>
      <c r="F30" s="210"/>
      <c r="G30" s="21"/>
      <c r="H30" s="67"/>
      <c r="I30" s="98">
        <f>IF(F30="",0,IF(F30="Fremdpersonal",VLOOKUP(D30,Tariftabellen!$T$25:$V$50,3,0),VLOOKUP(D30,Tariftabellen!$T$25:$V$50,2,0)))</f>
        <v>0</v>
      </c>
      <c r="J30" s="166" t="str">
        <f t="shared" ca="1" si="7"/>
        <v/>
      </c>
      <c r="K30" s="126" t="str">
        <f t="shared" ca="1" si="11"/>
        <v/>
      </c>
      <c r="L30" s="211">
        <f t="shared" si="2"/>
        <v>0</v>
      </c>
      <c r="M30" s="54">
        <f>IF(H30&gt;0,(+$M$1*L30+('(A) AG-Anteil Soz.Vers.'!$C$8*'(A) Pers. BL'!$H30))*12,0)</f>
        <v>0</v>
      </c>
      <c r="N30" s="211">
        <f t="shared" ca="1" si="12"/>
        <v>0</v>
      </c>
      <c r="O30" s="85">
        <f>IF(OR(F30="Minijob",F30="Fremdpersonal",H30=0),0,IF((L30*12+M30+N30)&gt;'(A) AG-Anteil Soz.Vers.'!$C$33,'(A) AG-Anteil Soz.Vers.'!$C$33*$O$1,(L30*12+M30+N30)*$O$1))</f>
        <v>0</v>
      </c>
      <c r="P30" s="212">
        <f ca="1">IF(F30="Fremdpersonal",0,IF(F30="Minijob",L30*12*'(A) AG-Anteil Soz.Vers.'!$C$30,IF((L30*12+M30+N30)&gt;'(A) AG-Anteil Soz.Vers.'!$C$32,'(A) AG-Anteil Soz.Vers.'!$C$32*$P$1,(L30*12+M30+N30)*$P$1)))</f>
        <v>0</v>
      </c>
      <c r="Q30" s="54">
        <f t="shared" si="4"/>
        <v>0</v>
      </c>
      <c r="R30" s="211">
        <f t="shared" si="5"/>
        <v>0</v>
      </c>
      <c r="S30" s="202">
        <f t="shared" ca="1" si="13"/>
        <v>0</v>
      </c>
      <c r="T30" s="40"/>
      <c r="U30" s="40"/>
    </row>
    <row r="31" spans="1:21">
      <c r="A31" s="115"/>
      <c r="B31" s="9"/>
      <c r="C31" s="209"/>
      <c r="D31" s="209"/>
      <c r="E31" s="6"/>
      <c r="F31" s="210"/>
      <c r="G31" s="21"/>
      <c r="H31" s="67"/>
      <c r="I31" s="98">
        <f>IF(F31="",0,IF(F31="Fremdpersonal",VLOOKUP(D31,Tariftabellen!$T$25:$V$50,3,0),VLOOKUP(D31,Tariftabellen!$T$25:$V$50,2,0)))</f>
        <v>0</v>
      </c>
      <c r="J31" s="166" t="str">
        <f t="shared" ca="1" si="7"/>
        <v/>
      </c>
      <c r="K31" s="126" t="str">
        <f t="shared" ca="1" si="11"/>
        <v/>
      </c>
      <c r="L31" s="211">
        <f t="shared" si="2"/>
        <v>0</v>
      </c>
      <c r="M31" s="54">
        <f>IF(H31&gt;0,(+$M$1*L31+('(A) AG-Anteil Soz.Vers.'!$C$8*'(A) Pers. BL'!$H31))*12,0)</f>
        <v>0</v>
      </c>
      <c r="N31" s="211">
        <f t="shared" ca="1" si="12"/>
        <v>0</v>
      </c>
      <c r="O31" s="85">
        <f>IF(OR(F31="Minijob",F31="Fremdpersonal",H31=0),0,IF((L31*12+M31+N31)&gt;'(A) AG-Anteil Soz.Vers.'!$C$33,'(A) AG-Anteil Soz.Vers.'!$C$33*$O$1,(L31*12+M31+N31)*$O$1))</f>
        <v>0</v>
      </c>
      <c r="P31" s="212">
        <f ca="1">IF(F31="Fremdpersonal",0,IF(F31="Minijob",L31*12*'(A) AG-Anteil Soz.Vers.'!$C$30,IF((L31*12+M31+N31)&gt;'(A) AG-Anteil Soz.Vers.'!$C$32,'(A) AG-Anteil Soz.Vers.'!$C$32*$P$1,(L31*12+M31+N31)*$P$1)))</f>
        <v>0</v>
      </c>
      <c r="Q31" s="54">
        <f t="shared" si="4"/>
        <v>0</v>
      </c>
      <c r="R31" s="211">
        <f t="shared" si="5"/>
        <v>0</v>
      </c>
      <c r="S31" s="202">
        <f t="shared" ca="1" si="13"/>
        <v>0</v>
      </c>
      <c r="T31" s="40"/>
      <c r="U31" s="40"/>
    </row>
    <row r="32" spans="1:21">
      <c r="A32" s="115"/>
      <c r="B32" s="9"/>
      <c r="C32" s="209"/>
      <c r="D32" s="209"/>
      <c r="E32" s="6"/>
      <c r="F32" s="210"/>
      <c r="G32" s="21"/>
      <c r="H32" s="67"/>
      <c r="I32" s="98">
        <f>IF(F32="",0,IF(F32="Fremdpersonal",VLOOKUP(D32,Tariftabellen!$T$25:$V$50,3,0),VLOOKUP(D32,Tariftabellen!$T$25:$V$50,2,0)))</f>
        <v>0</v>
      </c>
      <c r="J32" s="166" t="str">
        <f t="shared" ca="1" si="7"/>
        <v/>
      </c>
      <c r="K32" s="126" t="str">
        <f t="shared" ca="1" si="11"/>
        <v/>
      </c>
      <c r="L32" s="211">
        <f t="shared" si="2"/>
        <v>0</v>
      </c>
      <c r="M32" s="54">
        <f>IF(H32&gt;0,(+$M$1*L32+('(A) AG-Anteil Soz.Vers.'!$C$8*'(A) Pers. BL'!$H32))*12,0)</f>
        <v>0</v>
      </c>
      <c r="N32" s="211">
        <f t="shared" ca="1" si="12"/>
        <v>0</v>
      </c>
      <c r="O32" s="85">
        <f>IF(OR(F32="Minijob",F32="Fremdpersonal",H32=0),0,IF((L32*12+M32+N32)&gt;'(A) AG-Anteil Soz.Vers.'!$C$33,'(A) AG-Anteil Soz.Vers.'!$C$33*$O$1,(L32*12+M32+N32)*$O$1))</f>
        <v>0</v>
      </c>
      <c r="P32" s="212">
        <f ca="1">IF(F32="Fremdpersonal",0,IF(F32="Minijob",L32*12*'(A) AG-Anteil Soz.Vers.'!$C$30,IF((L32*12+M32+N32)&gt;'(A) AG-Anteil Soz.Vers.'!$C$32,'(A) AG-Anteil Soz.Vers.'!$C$32*$P$1,(L32*12+M32+N32)*$P$1)))</f>
        <v>0</v>
      </c>
      <c r="Q32" s="54">
        <f t="shared" si="4"/>
        <v>0</v>
      </c>
      <c r="R32" s="211">
        <f t="shared" si="5"/>
        <v>0</v>
      </c>
      <c r="S32" s="202">
        <f t="shared" ca="1" si="13"/>
        <v>0</v>
      </c>
      <c r="T32" s="40"/>
      <c r="U32" s="40"/>
    </row>
    <row r="33" spans="1:21">
      <c r="A33" s="115"/>
      <c r="B33" s="9"/>
      <c r="C33" s="209"/>
      <c r="D33" s="209"/>
      <c r="E33" s="6"/>
      <c r="F33" s="210"/>
      <c r="G33" s="21"/>
      <c r="H33" s="67"/>
      <c r="I33" s="98">
        <f>IF(F33="",0,IF(F33="Fremdpersonal",VLOOKUP(D33,Tariftabellen!$T$25:$V$50,3,0),VLOOKUP(D33,Tariftabellen!$T$25:$V$50,2,0)))</f>
        <v>0</v>
      </c>
      <c r="J33" s="166" t="str">
        <f t="shared" ca="1" si="7"/>
        <v/>
      </c>
      <c r="K33" s="126" t="str">
        <f t="shared" ca="1" si="11"/>
        <v/>
      </c>
      <c r="L33" s="211">
        <f t="shared" si="2"/>
        <v>0</v>
      </c>
      <c r="M33" s="54">
        <f>IF(H33&gt;0,(+$M$1*L33+('(A) AG-Anteil Soz.Vers.'!$C$8*'(A) Pers. BL'!$H33))*12,0)</f>
        <v>0</v>
      </c>
      <c r="N33" s="211">
        <f t="shared" ca="1" si="12"/>
        <v>0</v>
      </c>
      <c r="O33" s="85">
        <f>IF(OR(F33="Minijob",F33="Fremdpersonal",H33=0),0,IF((L33*12+M33+N33)&gt;'(A) AG-Anteil Soz.Vers.'!$C$33,'(A) AG-Anteil Soz.Vers.'!$C$33*$O$1,(L33*12+M33+N33)*$O$1))</f>
        <v>0</v>
      </c>
      <c r="P33" s="212">
        <f ca="1">IF(F33="Fremdpersonal",0,IF(F33="Minijob",L33*12*'(A) AG-Anteil Soz.Vers.'!$C$30,IF((L33*12+M33+N33)&gt;'(A) AG-Anteil Soz.Vers.'!$C$32,'(A) AG-Anteil Soz.Vers.'!$C$32*$P$1,(L33*12+M33+N33)*$P$1)))</f>
        <v>0</v>
      </c>
      <c r="Q33" s="54">
        <f t="shared" si="4"/>
        <v>0</v>
      </c>
      <c r="R33" s="211">
        <f t="shared" si="5"/>
        <v>0</v>
      </c>
      <c r="S33" s="202">
        <f t="shared" ca="1" si="13"/>
        <v>0</v>
      </c>
      <c r="T33" s="40"/>
      <c r="U33" s="40"/>
    </row>
    <row r="34" spans="1:21">
      <c r="A34" s="115"/>
      <c r="B34" s="9"/>
      <c r="C34" s="209"/>
      <c r="D34" s="209"/>
      <c r="E34" s="6"/>
      <c r="F34" s="210"/>
      <c r="G34" s="21"/>
      <c r="H34" s="67"/>
      <c r="I34" s="98">
        <f>IF(F34="",0,IF(F34="Fremdpersonal",VLOOKUP(D34,Tariftabellen!$T$25:$V$50,3,0),VLOOKUP(D34,Tariftabellen!$T$25:$V$50,2,0)))</f>
        <v>0</v>
      </c>
      <c r="J34" s="166" t="str">
        <f t="shared" ca="1" si="7"/>
        <v/>
      </c>
      <c r="K34" s="126" t="str">
        <f t="shared" ca="1" si="11"/>
        <v/>
      </c>
      <c r="L34" s="211">
        <f t="shared" si="2"/>
        <v>0</v>
      </c>
      <c r="M34" s="54">
        <f>IF(H34&gt;0,(+$M$1*L34+('(A) AG-Anteil Soz.Vers.'!$C$8*'(A) Pers. BL'!$H34))*12,0)</f>
        <v>0</v>
      </c>
      <c r="N34" s="211">
        <f t="shared" ca="1" si="12"/>
        <v>0</v>
      </c>
      <c r="O34" s="85">
        <f>IF(OR(F34="Minijob",F34="Fremdpersonal",H34=0),0,IF((L34*12+M34+N34)&gt;'(A) AG-Anteil Soz.Vers.'!$C$33,'(A) AG-Anteil Soz.Vers.'!$C$33*$O$1,(L34*12+M34+N34)*$O$1))</f>
        <v>0</v>
      </c>
      <c r="P34" s="212">
        <f ca="1">IF(F34="Fremdpersonal",0,IF(F34="Minijob",L34*12*'(A) AG-Anteil Soz.Vers.'!$C$30,IF((L34*12+M34+N34)&gt;'(A) AG-Anteil Soz.Vers.'!$C$32,'(A) AG-Anteil Soz.Vers.'!$C$32*$P$1,(L34*12+M34+N34)*$P$1)))</f>
        <v>0</v>
      </c>
      <c r="Q34" s="54">
        <f t="shared" si="4"/>
        <v>0</v>
      </c>
      <c r="R34" s="211">
        <f t="shared" si="5"/>
        <v>0</v>
      </c>
      <c r="S34" s="202">
        <f t="shared" ca="1" si="13"/>
        <v>0</v>
      </c>
      <c r="T34" s="40"/>
      <c r="U34" s="40"/>
    </row>
    <row r="35" spans="1:21">
      <c r="A35" s="115"/>
      <c r="B35" s="9"/>
      <c r="C35" s="209"/>
      <c r="D35" s="209"/>
      <c r="E35" s="6"/>
      <c r="F35" s="210"/>
      <c r="G35" s="21"/>
      <c r="H35" s="67"/>
      <c r="I35" s="98">
        <f>IF(F35="",0,IF(F35="Fremdpersonal",VLOOKUP(D35,Tariftabellen!$T$25:$V$50,3,0),VLOOKUP(D35,Tariftabellen!$T$25:$V$50,2,0)))</f>
        <v>0</v>
      </c>
      <c r="J35" s="166" t="str">
        <f t="shared" ca="1" si="7"/>
        <v/>
      </c>
      <c r="K35" s="126" t="str">
        <f t="shared" ca="1" si="11"/>
        <v/>
      </c>
      <c r="L35" s="211">
        <f t="shared" si="2"/>
        <v>0</v>
      </c>
      <c r="M35" s="54">
        <f>IF(H35&gt;0,(+$M$1*L35+('(A) AG-Anteil Soz.Vers.'!$C$8*'(A) Pers. BL'!$H35))*12,0)</f>
        <v>0</v>
      </c>
      <c r="N35" s="211">
        <f t="shared" ca="1" si="12"/>
        <v>0</v>
      </c>
      <c r="O35" s="85">
        <f>IF(OR(F35="Minijob",F35="Fremdpersonal",H35=0),0,IF((L35*12+M35+N35)&gt;'(A) AG-Anteil Soz.Vers.'!$C$33,'(A) AG-Anteil Soz.Vers.'!$C$33*$O$1,(L35*12+M35+N35)*$O$1))</f>
        <v>0</v>
      </c>
      <c r="P35" s="212">
        <f ca="1">IF(F35="Fremdpersonal",0,IF(F35="Minijob",L35*12*'(A) AG-Anteil Soz.Vers.'!$C$30,IF((L35*12+M35+N35)&gt;'(A) AG-Anteil Soz.Vers.'!$C$32,'(A) AG-Anteil Soz.Vers.'!$C$32*$P$1,(L35*12+M35+N35)*$P$1)))</f>
        <v>0</v>
      </c>
      <c r="Q35" s="54">
        <f t="shared" si="4"/>
        <v>0</v>
      </c>
      <c r="R35" s="211">
        <f t="shared" si="5"/>
        <v>0</v>
      </c>
      <c r="S35" s="202">
        <f t="shared" ca="1" si="13"/>
        <v>0</v>
      </c>
      <c r="T35" s="40"/>
      <c r="U35" s="40"/>
    </row>
    <row r="36" spans="1:21">
      <c r="A36" s="115"/>
      <c r="B36" s="9"/>
      <c r="C36" s="209"/>
      <c r="D36" s="209"/>
      <c r="E36" s="6"/>
      <c r="F36" s="210"/>
      <c r="G36" s="21"/>
      <c r="H36" s="67"/>
      <c r="I36" s="98">
        <f>IF(F36="",0,IF(F36="Fremdpersonal",VLOOKUP(D36,Tariftabellen!$T$25:$V$50,3,0),VLOOKUP(D36,Tariftabellen!$T$25:$V$50,2,0)))</f>
        <v>0</v>
      </c>
      <c r="J36" s="166" t="str">
        <f t="shared" ca="1" si="7"/>
        <v/>
      </c>
      <c r="K36" s="126" t="str">
        <f t="shared" ca="1" si="11"/>
        <v/>
      </c>
      <c r="L36" s="211">
        <f t="shared" si="2"/>
        <v>0</v>
      </c>
      <c r="M36" s="54">
        <f>IF(H36&gt;0,(+$M$1*L36+('(A) AG-Anteil Soz.Vers.'!$C$8*'(A) Pers. BL'!$H36))*12,0)</f>
        <v>0</v>
      </c>
      <c r="N36" s="211">
        <f t="shared" ca="1" si="12"/>
        <v>0</v>
      </c>
      <c r="O36" s="85">
        <f>IF(OR(F36="Minijob",F36="Fremdpersonal",H36=0),0,IF((L36*12+M36+N36)&gt;'(A) AG-Anteil Soz.Vers.'!$C$33,'(A) AG-Anteil Soz.Vers.'!$C$33*$O$1,(L36*12+M36+N36)*$O$1))</f>
        <v>0</v>
      </c>
      <c r="P36" s="212">
        <f ca="1">IF(F36="Fremdpersonal",0,IF(F36="Minijob",L36*12*'(A) AG-Anteil Soz.Vers.'!$C$30,IF((L36*12+M36+N36)&gt;'(A) AG-Anteil Soz.Vers.'!$C$32,'(A) AG-Anteil Soz.Vers.'!$C$32*$P$1,(L36*12+M36+N36)*$P$1)))</f>
        <v>0</v>
      </c>
      <c r="Q36" s="54">
        <f t="shared" ref="Q36:Q67" si="14">IF(OR(F36="Minijob",F36="Fremdpersonal",H36=0),0,$Q$1*(L36*12+SUM(M36:N36)))</f>
        <v>0</v>
      </c>
      <c r="R36" s="211">
        <f t="shared" ref="R36:R67" si="15">IF(OR(F36="Minijob",F36="Fremdpersonal",H36=0),0,$R$1*L36*12)</f>
        <v>0</v>
      </c>
      <c r="S36" s="202">
        <f t="shared" ca="1" si="13"/>
        <v>0</v>
      </c>
      <c r="T36" s="40"/>
      <c r="U36" s="40"/>
    </row>
    <row r="37" spans="1:21">
      <c r="A37" s="115"/>
      <c r="B37" s="9"/>
      <c r="C37" s="209"/>
      <c r="D37" s="209"/>
      <c r="E37" s="6"/>
      <c r="F37" s="210"/>
      <c r="G37" s="21"/>
      <c r="H37" s="67"/>
      <c r="I37" s="98">
        <f>IF(F37="",0,IF(F37="Fremdpersonal",VLOOKUP(D37,Tariftabellen!$T$25:$V$50,3,0),VLOOKUP(D37,Tariftabellen!$T$25:$V$50,2,0)))</f>
        <v>0</v>
      </c>
      <c r="J37" s="166" t="str">
        <f t="shared" ca="1" si="7"/>
        <v/>
      </c>
      <c r="K37" s="126" t="str">
        <f t="shared" ca="1" si="11"/>
        <v/>
      </c>
      <c r="L37" s="211">
        <f t="shared" si="2"/>
        <v>0</v>
      </c>
      <c r="M37" s="54">
        <f>IF(H37&gt;0,(+$M$1*L37+('(A) AG-Anteil Soz.Vers.'!$C$8*'(A) Pers. BL'!$H37))*12,0)</f>
        <v>0</v>
      </c>
      <c r="N37" s="211">
        <f t="shared" ca="1" si="12"/>
        <v>0</v>
      </c>
      <c r="O37" s="85">
        <f>IF(OR(F37="Minijob",F37="Fremdpersonal",H37=0),0,IF((L37*12+M37+N37)&gt;'(A) AG-Anteil Soz.Vers.'!$C$33,'(A) AG-Anteil Soz.Vers.'!$C$33*$O$1,(L37*12+M37+N37)*$O$1))</f>
        <v>0</v>
      </c>
      <c r="P37" s="212">
        <f ca="1">IF(F37="Fremdpersonal",0,IF(F37="Minijob",L37*12*'(A) AG-Anteil Soz.Vers.'!$C$30,IF((L37*12+M37+N37)&gt;'(A) AG-Anteil Soz.Vers.'!$C$32,'(A) AG-Anteil Soz.Vers.'!$C$32*$P$1,(L37*12+M37+N37)*$P$1)))</f>
        <v>0</v>
      </c>
      <c r="Q37" s="54">
        <f t="shared" si="14"/>
        <v>0</v>
      </c>
      <c r="R37" s="211">
        <f t="shared" si="15"/>
        <v>0</v>
      </c>
      <c r="S37" s="202">
        <f t="shared" ca="1" si="13"/>
        <v>0</v>
      </c>
      <c r="T37" s="40"/>
      <c r="U37" s="40"/>
    </row>
    <row r="38" spans="1:21">
      <c r="A38" s="115"/>
      <c r="B38" s="9"/>
      <c r="C38" s="209"/>
      <c r="D38" s="209"/>
      <c r="E38" s="6"/>
      <c r="F38" s="210"/>
      <c r="G38" s="21"/>
      <c r="H38" s="67"/>
      <c r="I38" s="98">
        <f>IF(F38="",0,IF(F38="Fremdpersonal",VLOOKUP(D38,Tariftabellen!$T$25:$V$50,3,0),VLOOKUP(D38,Tariftabellen!$T$25:$V$50,2,0)))</f>
        <v>0</v>
      </c>
      <c r="J38" s="166" t="str">
        <f t="shared" ref="J38:J62" ca="1" si="16">IF(ISERROR(VLOOKUP(F38,INDIRECT("Tab_"&amp;E38),G38+2,0)),"",VLOOKUP(F38,INDIRECT("Tab_"&amp;E38),G38+2,0)*(1+$J$1))</f>
        <v/>
      </c>
      <c r="K38" s="126" t="str">
        <f t="shared" ref="K38:K62" ca="1" si="17">IF(AND($K$1&gt;0,H38&gt;0),$K$1,IF(ISERROR(VLOOKUP(F38,INDIRECT("Tab_"&amp;E38),2,0)),"",VLOOKUP(F38,INDIRECT("Tab_"&amp;E38),2,0)))</f>
        <v/>
      </c>
      <c r="L38" s="211">
        <f t="shared" ref="L38:L62" si="18">IF(F38&gt;0,J38*H38,0)</f>
        <v>0</v>
      </c>
      <c r="M38" s="54">
        <f>IF(H38&gt;0,(+$M$1*L38+('(A) AG-Anteil Soz.Vers.'!$C$8*'(A) Pers. BL'!$H38))*12,0)</f>
        <v>0</v>
      </c>
      <c r="N38" s="211">
        <f t="shared" ref="N38:N62" ca="1" si="19">IF(ISERROR(K38*L38),0,K38*L38)</f>
        <v>0</v>
      </c>
      <c r="O38" s="85">
        <f>IF(OR(F38="Minijob",F38="Fremdpersonal",H38=0),0,IF((L38*12+M38+N38)&gt;'(A) AG-Anteil Soz.Vers.'!$C$33,'(A) AG-Anteil Soz.Vers.'!$C$33*$O$1,(L38*12+M38+N38)*$O$1))</f>
        <v>0</v>
      </c>
      <c r="P38" s="212">
        <f ca="1">IF(F38="Fremdpersonal",0,IF(F38="Minijob",L38*12*'(A) AG-Anteil Soz.Vers.'!$C$30,IF((L38*12+M38+N38)&gt;'(A) AG-Anteil Soz.Vers.'!$C$32,'(A) AG-Anteil Soz.Vers.'!$C$32*$P$1,(L38*12+M38+N38)*$P$1)))</f>
        <v>0</v>
      </c>
      <c r="Q38" s="54">
        <f t="shared" si="14"/>
        <v>0</v>
      </c>
      <c r="R38" s="211">
        <f t="shared" si="15"/>
        <v>0</v>
      </c>
      <c r="S38" s="202">
        <f t="shared" ref="S38:S62" ca="1" si="20">(L38*12+SUM(M38:R38))</f>
        <v>0</v>
      </c>
      <c r="T38" s="40"/>
      <c r="U38" s="40"/>
    </row>
    <row r="39" spans="1:21">
      <c r="A39" s="115"/>
      <c r="B39" s="9"/>
      <c r="C39" s="209"/>
      <c r="D39" s="209"/>
      <c r="E39" s="6"/>
      <c r="F39" s="210"/>
      <c r="G39" s="21"/>
      <c r="H39" s="67"/>
      <c r="I39" s="98">
        <f>IF(F39="",0,IF(F39="Fremdpersonal",VLOOKUP(D39,Tariftabellen!$T$25:$V$50,3,0),VLOOKUP(D39,Tariftabellen!$T$25:$V$50,2,0)))</f>
        <v>0</v>
      </c>
      <c r="J39" s="166" t="str">
        <f t="shared" ca="1" si="16"/>
        <v/>
      </c>
      <c r="K39" s="126" t="str">
        <f t="shared" ca="1" si="17"/>
        <v/>
      </c>
      <c r="L39" s="211">
        <f t="shared" si="18"/>
        <v>0</v>
      </c>
      <c r="M39" s="54">
        <f>IF(H39&gt;0,(+$M$1*L39+('(A) AG-Anteil Soz.Vers.'!$C$8*'(A) Pers. BL'!$H39))*12,0)</f>
        <v>0</v>
      </c>
      <c r="N39" s="211">
        <f t="shared" ca="1" si="19"/>
        <v>0</v>
      </c>
      <c r="O39" s="85">
        <f>IF(OR(F39="Minijob",F39="Fremdpersonal",H39=0),0,IF((L39*12+M39+N39)&gt;'(A) AG-Anteil Soz.Vers.'!$C$33,'(A) AG-Anteil Soz.Vers.'!$C$33*$O$1,(L39*12+M39+N39)*$O$1))</f>
        <v>0</v>
      </c>
      <c r="P39" s="212">
        <f ca="1">IF(F39="Fremdpersonal",0,IF(F39="Minijob",L39*12*'(A) AG-Anteil Soz.Vers.'!$C$30,IF((L39*12+M39+N39)&gt;'(A) AG-Anteil Soz.Vers.'!$C$32,'(A) AG-Anteil Soz.Vers.'!$C$32*$P$1,(L39*12+M39+N39)*$P$1)))</f>
        <v>0</v>
      </c>
      <c r="Q39" s="54">
        <f t="shared" si="14"/>
        <v>0</v>
      </c>
      <c r="R39" s="211">
        <f t="shared" si="15"/>
        <v>0</v>
      </c>
      <c r="S39" s="202">
        <f t="shared" ca="1" si="20"/>
        <v>0</v>
      </c>
      <c r="T39" s="40"/>
      <c r="U39" s="40"/>
    </row>
    <row r="40" spans="1:21">
      <c r="A40" s="115"/>
      <c r="B40" s="9"/>
      <c r="C40" s="209"/>
      <c r="D40" s="209"/>
      <c r="E40" s="6"/>
      <c r="F40" s="210"/>
      <c r="G40" s="21"/>
      <c r="H40" s="67"/>
      <c r="I40" s="98">
        <f>IF(F40="",0,IF(F40="Fremdpersonal",VLOOKUP(D40,Tariftabellen!$T$25:$V$50,3,0),VLOOKUP(D40,Tariftabellen!$T$25:$V$50,2,0)))</f>
        <v>0</v>
      </c>
      <c r="J40" s="166" t="str">
        <f t="shared" ca="1" si="16"/>
        <v/>
      </c>
      <c r="K40" s="126" t="str">
        <f t="shared" ca="1" si="17"/>
        <v/>
      </c>
      <c r="L40" s="211">
        <f t="shared" si="18"/>
        <v>0</v>
      </c>
      <c r="M40" s="54">
        <f>IF(H40&gt;0,(+$M$1*L40+('(A) AG-Anteil Soz.Vers.'!$C$8*'(A) Pers. BL'!$H40))*12,0)</f>
        <v>0</v>
      </c>
      <c r="N40" s="211">
        <f t="shared" ca="1" si="19"/>
        <v>0</v>
      </c>
      <c r="O40" s="85">
        <f>IF(OR(F40="Minijob",F40="Fremdpersonal",H40=0),0,IF((L40*12+M40+N40)&gt;'(A) AG-Anteil Soz.Vers.'!$C$33,'(A) AG-Anteil Soz.Vers.'!$C$33*$O$1,(L40*12+M40+N40)*$O$1))</f>
        <v>0</v>
      </c>
      <c r="P40" s="212">
        <f ca="1">IF(F40="Fremdpersonal",0,IF(F40="Minijob",L40*12*'(A) AG-Anteil Soz.Vers.'!$C$30,IF((L40*12+M40+N40)&gt;'(A) AG-Anteil Soz.Vers.'!$C$32,'(A) AG-Anteil Soz.Vers.'!$C$32*$P$1,(L40*12+M40+N40)*$P$1)))</f>
        <v>0</v>
      </c>
      <c r="Q40" s="54">
        <f t="shared" si="14"/>
        <v>0</v>
      </c>
      <c r="R40" s="211">
        <f t="shared" si="15"/>
        <v>0</v>
      </c>
      <c r="S40" s="202">
        <f t="shared" ca="1" si="20"/>
        <v>0</v>
      </c>
      <c r="T40" s="40"/>
      <c r="U40" s="40"/>
    </row>
    <row r="41" spans="1:21">
      <c r="A41" s="115"/>
      <c r="B41" s="9"/>
      <c r="C41" s="209"/>
      <c r="D41" s="209"/>
      <c r="E41" s="6"/>
      <c r="F41" s="210"/>
      <c r="G41" s="21"/>
      <c r="H41" s="67"/>
      <c r="I41" s="98">
        <f>IF(F41="",0,IF(F41="Fremdpersonal",VLOOKUP(D41,Tariftabellen!$T$25:$V$50,3,0),VLOOKUP(D41,Tariftabellen!$T$25:$V$50,2,0)))</f>
        <v>0</v>
      </c>
      <c r="J41" s="166" t="str">
        <f t="shared" ca="1" si="16"/>
        <v/>
      </c>
      <c r="K41" s="126" t="str">
        <f t="shared" ca="1" si="17"/>
        <v/>
      </c>
      <c r="L41" s="211">
        <f t="shared" si="18"/>
        <v>0</v>
      </c>
      <c r="M41" s="54">
        <f>IF(H41&gt;0,(+$M$1*L41+('(A) AG-Anteil Soz.Vers.'!$C$8*'(A) Pers. BL'!$H41))*12,0)</f>
        <v>0</v>
      </c>
      <c r="N41" s="211">
        <f t="shared" ca="1" si="19"/>
        <v>0</v>
      </c>
      <c r="O41" s="85">
        <f>IF(OR(F41="Minijob",F41="Fremdpersonal",H41=0),0,IF((L41*12+M41+N41)&gt;'(A) AG-Anteil Soz.Vers.'!$C$33,'(A) AG-Anteil Soz.Vers.'!$C$33*$O$1,(L41*12+M41+N41)*$O$1))</f>
        <v>0</v>
      </c>
      <c r="P41" s="212">
        <f ca="1">IF(F41="Fremdpersonal",0,IF(F41="Minijob",L41*12*'(A) AG-Anteil Soz.Vers.'!$C$30,IF((L41*12+M41+N41)&gt;'(A) AG-Anteil Soz.Vers.'!$C$32,'(A) AG-Anteil Soz.Vers.'!$C$32*$P$1,(L41*12+M41+N41)*$P$1)))</f>
        <v>0</v>
      </c>
      <c r="Q41" s="54">
        <f t="shared" si="14"/>
        <v>0</v>
      </c>
      <c r="R41" s="211">
        <f t="shared" si="15"/>
        <v>0</v>
      </c>
      <c r="S41" s="202">
        <f t="shared" ca="1" si="20"/>
        <v>0</v>
      </c>
      <c r="T41" s="40"/>
      <c r="U41" s="40"/>
    </row>
    <row r="42" spans="1:21">
      <c r="A42" s="115"/>
      <c r="B42" s="9"/>
      <c r="C42" s="209"/>
      <c r="D42" s="209"/>
      <c r="E42" s="6"/>
      <c r="F42" s="210"/>
      <c r="G42" s="21"/>
      <c r="H42" s="67"/>
      <c r="I42" s="98">
        <f>IF(F42="",0,IF(F42="Fremdpersonal",VLOOKUP(D42,Tariftabellen!$T$25:$V$50,3,0),VLOOKUP(D42,Tariftabellen!$T$25:$V$50,2,0)))</f>
        <v>0</v>
      </c>
      <c r="J42" s="166" t="str">
        <f t="shared" ca="1" si="16"/>
        <v/>
      </c>
      <c r="K42" s="126" t="str">
        <f t="shared" ca="1" si="17"/>
        <v/>
      </c>
      <c r="L42" s="211">
        <f t="shared" si="18"/>
        <v>0</v>
      </c>
      <c r="M42" s="54">
        <f>IF(H42&gt;0,(+$M$1*L42+('(A) AG-Anteil Soz.Vers.'!$C$8*'(A) Pers. BL'!$H42))*12,0)</f>
        <v>0</v>
      </c>
      <c r="N42" s="211">
        <f t="shared" ca="1" si="19"/>
        <v>0</v>
      </c>
      <c r="O42" s="85">
        <f>IF(OR(F42="Minijob",F42="Fremdpersonal",H42=0),0,IF((L42*12+M42+N42)&gt;'(A) AG-Anteil Soz.Vers.'!$C$33,'(A) AG-Anteil Soz.Vers.'!$C$33*$O$1,(L42*12+M42+N42)*$O$1))</f>
        <v>0</v>
      </c>
      <c r="P42" s="212">
        <f ca="1">IF(F42="Fremdpersonal",0,IF(F42="Minijob",L42*12*'(A) AG-Anteil Soz.Vers.'!$C$30,IF((L42*12+M42+N42)&gt;'(A) AG-Anteil Soz.Vers.'!$C$32,'(A) AG-Anteil Soz.Vers.'!$C$32*$P$1,(L42*12+M42+N42)*$P$1)))</f>
        <v>0</v>
      </c>
      <c r="Q42" s="54">
        <f t="shared" si="14"/>
        <v>0</v>
      </c>
      <c r="R42" s="211">
        <f t="shared" si="15"/>
        <v>0</v>
      </c>
      <c r="S42" s="202">
        <f t="shared" ca="1" si="20"/>
        <v>0</v>
      </c>
      <c r="T42" s="40"/>
      <c r="U42" s="40"/>
    </row>
    <row r="43" spans="1:21">
      <c r="A43" s="115"/>
      <c r="B43" s="9"/>
      <c r="C43" s="209"/>
      <c r="D43" s="209"/>
      <c r="E43" s="6"/>
      <c r="F43" s="210"/>
      <c r="G43" s="21"/>
      <c r="H43" s="67"/>
      <c r="I43" s="98">
        <f>IF(F43="",0,IF(F43="Fremdpersonal",VLOOKUP(D43,Tariftabellen!$T$25:$V$50,3,0),VLOOKUP(D43,Tariftabellen!$T$25:$V$50,2,0)))</f>
        <v>0</v>
      </c>
      <c r="J43" s="166" t="str">
        <f t="shared" ca="1" si="16"/>
        <v/>
      </c>
      <c r="K43" s="126" t="str">
        <f t="shared" ca="1" si="17"/>
        <v/>
      </c>
      <c r="L43" s="211">
        <f t="shared" si="18"/>
        <v>0</v>
      </c>
      <c r="M43" s="54">
        <f>IF(H43&gt;0,(+$M$1*L43+('(A) AG-Anteil Soz.Vers.'!$C$8*'(A) Pers. BL'!$H43))*12,0)</f>
        <v>0</v>
      </c>
      <c r="N43" s="211">
        <f t="shared" ca="1" si="19"/>
        <v>0</v>
      </c>
      <c r="O43" s="85">
        <f>IF(OR(F43="Minijob",F43="Fremdpersonal",H43=0),0,IF((L43*12+M43+N43)&gt;'(A) AG-Anteil Soz.Vers.'!$C$33,'(A) AG-Anteil Soz.Vers.'!$C$33*$O$1,(L43*12+M43+N43)*$O$1))</f>
        <v>0</v>
      </c>
      <c r="P43" s="212">
        <f ca="1">IF(F43="Fremdpersonal",0,IF(F43="Minijob",L43*12*'(A) AG-Anteil Soz.Vers.'!$C$30,IF((L43*12+M43+N43)&gt;'(A) AG-Anteil Soz.Vers.'!$C$32,'(A) AG-Anteil Soz.Vers.'!$C$32*$P$1,(L43*12+M43+N43)*$P$1)))</f>
        <v>0</v>
      </c>
      <c r="Q43" s="54">
        <f t="shared" si="14"/>
        <v>0</v>
      </c>
      <c r="R43" s="211">
        <f t="shared" si="15"/>
        <v>0</v>
      </c>
      <c r="S43" s="202">
        <f t="shared" ca="1" si="20"/>
        <v>0</v>
      </c>
      <c r="T43" s="40"/>
      <c r="U43" s="40"/>
    </row>
    <row r="44" spans="1:21">
      <c r="A44" s="115"/>
      <c r="B44" s="9"/>
      <c r="C44" s="209"/>
      <c r="D44" s="209"/>
      <c r="E44" s="6"/>
      <c r="F44" s="210"/>
      <c r="G44" s="21"/>
      <c r="H44" s="67"/>
      <c r="I44" s="98">
        <f>IF(F44="",0,IF(F44="Fremdpersonal",VLOOKUP(D44,Tariftabellen!$T$25:$V$50,3,0),VLOOKUP(D44,Tariftabellen!$T$25:$V$50,2,0)))</f>
        <v>0</v>
      </c>
      <c r="J44" s="166" t="str">
        <f t="shared" ca="1" si="16"/>
        <v/>
      </c>
      <c r="K44" s="126" t="str">
        <f t="shared" ca="1" si="17"/>
        <v/>
      </c>
      <c r="L44" s="211">
        <f t="shared" si="18"/>
        <v>0</v>
      </c>
      <c r="M44" s="54">
        <f>IF(H44&gt;0,(+$M$1*L44+('(A) AG-Anteil Soz.Vers.'!$C$8*'(A) Pers. BL'!$H44))*12,0)</f>
        <v>0</v>
      </c>
      <c r="N44" s="211">
        <f t="shared" ca="1" si="19"/>
        <v>0</v>
      </c>
      <c r="O44" s="85">
        <f>IF(OR(F44="Minijob",F44="Fremdpersonal",H44=0),0,IF((L44*12+M44+N44)&gt;'(A) AG-Anteil Soz.Vers.'!$C$33,'(A) AG-Anteil Soz.Vers.'!$C$33*$O$1,(L44*12+M44+N44)*$O$1))</f>
        <v>0</v>
      </c>
      <c r="P44" s="212">
        <f ca="1">IF(F44="Fremdpersonal",0,IF(F44="Minijob",L44*12*'(A) AG-Anteil Soz.Vers.'!$C$30,IF((L44*12+M44+N44)&gt;'(A) AG-Anteil Soz.Vers.'!$C$32,'(A) AG-Anteil Soz.Vers.'!$C$32*$P$1,(L44*12+M44+N44)*$P$1)))</f>
        <v>0</v>
      </c>
      <c r="Q44" s="54">
        <f t="shared" si="14"/>
        <v>0</v>
      </c>
      <c r="R44" s="211">
        <f t="shared" si="15"/>
        <v>0</v>
      </c>
      <c r="S44" s="202">
        <f t="shared" ca="1" si="20"/>
        <v>0</v>
      </c>
      <c r="T44" s="40"/>
      <c r="U44" s="40"/>
    </row>
    <row r="45" spans="1:21">
      <c r="A45" s="115"/>
      <c r="B45" s="9"/>
      <c r="C45" s="209"/>
      <c r="D45" s="209"/>
      <c r="E45" s="6"/>
      <c r="F45" s="210"/>
      <c r="G45" s="21"/>
      <c r="H45" s="67"/>
      <c r="I45" s="98">
        <f>IF(F45="",0,IF(F45="Fremdpersonal",VLOOKUP(D45,Tariftabellen!$T$25:$V$50,3,0),VLOOKUP(D45,Tariftabellen!$T$25:$V$50,2,0)))</f>
        <v>0</v>
      </c>
      <c r="J45" s="166" t="str">
        <f t="shared" ca="1" si="16"/>
        <v/>
      </c>
      <c r="K45" s="126" t="str">
        <f t="shared" ca="1" si="17"/>
        <v/>
      </c>
      <c r="L45" s="211">
        <f t="shared" si="18"/>
        <v>0</v>
      </c>
      <c r="M45" s="54">
        <f>IF(H45&gt;0,(+$M$1*L45+('(A) AG-Anteil Soz.Vers.'!$C$8*'(A) Pers. BL'!$H45))*12,0)</f>
        <v>0</v>
      </c>
      <c r="N45" s="211">
        <f t="shared" ca="1" si="19"/>
        <v>0</v>
      </c>
      <c r="O45" s="85">
        <f>IF(OR(F45="Minijob",F45="Fremdpersonal",H45=0),0,IF((L45*12+M45+N45)&gt;'(A) AG-Anteil Soz.Vers.'!$C$33,'(A) AG-Anteil Soz.Vers.'!$C$33*$O$1,(L45*12+M45+N45)*$O$1))</f>
        <v>0</v>
      </c>
      <c r="P45" s="212">
        <f ca="1">IF(F45="Fremdpersonal",0,IF(F45="Minijob",L45*12*'(A) AG-Anteil Soz.Vers.'!$C$30,IF((L45*12+M45+N45)&gt;'(A) AG-Anteil Soz.Vers.'!$C$32,'(A) AG-Anteil Soz.Vers.'!$C$32*$P$1,(L45*12+M45+N45)*$P$1)))</f>
        <v>0</v>
      </c>
      <c r="Q45" s="54">
        <f t="shared" si="14"/>
        <v>0</v>
      </c>
      <c r="R45" s="211">
        <f t="shared" si="15"/>
        <v>0</v>
      </c>
      <c r="S45" s="202">
        <f t="shared" ca="1" si="20"/>
        <v>0</v>
      </c>
      <c r="T45" s="40"/>
      <c r="U45" s="40"/>
    </row>
    <row r="46" spans="1:21">
      <c r="A46" s="115"/>
      <c r="B46" s="9"/>
      <c r="C46" s="209"/>
      <c r="D46" s="209"/>
      <c r="E46" s="6"/>
      <c r="F46" s="210"/>
      <c r="G46" s="21"/>
      <c r="H46" s="67"/>
      <c r="I46" s="98">
        <f>IF(F46="",0,IF(F46="Fremdpersonal",VLOOKUP(D46,Tariftabellen!$T$25:$V$50,3,0),VLOOKUP(D46,Tariftabellen!$T$25:$V$50,2,0)))</f>
        <v>0</v>
      </c>
      <c r="J46" s="166" t="str">
        <f t="shared" ca="1" si="16"/>
        <v/>
      </c>
      <c r="K46" s="126" t="str">
        <f t="shared" ca="1" si="17"/>
        <v/>
      </c>
      <c r="L46" s="211">
        <f t="shared" si="18"/>
        <v>0</v>
      </c>
      <c r="M46" s="54">
        <f>IF(H46&gt;0,(+$M$1*L46+('(A) AG-Anteil Soz.Vers.'!$C$8*'(A) Pers. BL'!$H46))*12,0)</f>
        <v>0</v>
      </c>
      <c r="N46" s="211">
        <f t="shared" ca="1" si="19"/>
        <v>0</v>
      </c>
      <c r="O46" s="85">
        <f>IF(OR(F46="Minijob",F46="Fremdpersonal",H46=0),0,IF((L46*12+M46+N46)&gt;'(A) AG-Anteil Soz.Vers.'!$C$33,'(A) AG-Anteil Soz.Vers.'!$C$33*$O$1,(L46*12+M46+N46)*$O$1))</f>
        <v>0</v>
      </c>
      <c r="P46" s="212">
        <f ca="1">IF(F46="Fremdpersonal",0,IF(F46="Minijob",L46*12*'(A) AG-Anteil Soz.Vers.'!$C$30,IF((L46*12+M46+N46)&gt;'(A) AG-Anteil Soz.Vers.'!$C$32,'(A) AG-Anteil Soz.Vers.'!$C$32*$P$1,(L46*12+M46+N46)*$P$1)))</f>
        <v>0</v>
      </c>
      <c r="Q46" s="54">
        <f t="shared" si="14"/>
        <v>0</v>
      </c>
      <c r="R46" s="211">
        <f t="shared" si="15"/>
        <v>0</v>
      </c>
      <c r="S46" s="202">
        <f t="shared" ca="1" si="20"/>
        <v>0</v>
      </c>
      <c r="T46" s="40"/>
      <c r="U46" s="40"/>
    </row>
    <row r="47" spans="1:21">
      <c r="A47" s="115"/>
      <c r="B47" s="9"/>
      <c r="C47" s="209"/>
      <c r="D47" s="209"/>
      <c r="E47" s="6"/>
      <c r="F47" s="210"/>
      <c r="G47" s="21"/>
      <c r="H47" s="67"/>
      <c r="I47" s="98">
        <f>IF(F47="",0,IF(F47="Fremdpersonal",VLOOKUP(D47,Tariftabellen!$T$25:$V$50,3,0),VLOOKUP(D47,Tariftabellen!$T$25:$V$50,2,0)))</f>
        <v>0</v>
      </c>
      <c r="J47" s="166" t="str">
        <f t="shared" ca="1" si="16"/>
        <v/>
      </c>
      <c r="K47" s="126" t="str">
        <f t="shared" ca="1" si="17"/>
        <v/>
      </c>
      <c r="L47" s="211">
        <f t="shared" si="18"/>
        <v>0</v>
      </c>
      <c r="M47" s="54">
        <f>IF(H47&gt;0,(+$M$1*L47+('(A) AG-Anteil Soz.Vers.'!$C$8*'(A) Pers. BL'!$H47))*12,0)</f>
        <v>0</v>
      </c>
      <c r="N47" s="211">
        <f t="shared" ca="1" si="19"/>
        <v>0</v>
      </c>
      <c r="O47" s="85">
        <f>IF(OR(F47="Minijob",F47="Fremdpersonal",H47=0),0,IF((L47*12+M47+N47)&gt;'(A) AG-Anteil Soz.Vers.'!$C$33,'(A) AG-Anteil Soz.Vers.'!$C$33*$O$1,(L47*12+M47+N47)*$O$1))</f>
        <v>0</v>
      </c>
      <c r="P47" s="212">
        <f ca="1">IF(F47="Fremdpersonal",0,IF(F47="Minijob",L47*12*'(A) AG-Anteil Soz.Vers.'!$C$30,IF((L47*12+M47+N47)&gt;'(A) AG-Anteil Soz.Vers.'!$C$32,'(A) AG-Anteil Soz.Vers.'!$C$32*$P$1,(L47*12+M47+N47)*$P$1)))</f>
        <v>0</v>
      </c>
      <c r="Q47" s="54">
        <f t="shared" si="14"/>
        <v>0</v>
      </c>
      <c r="R47" s="211">
        <f t="shared" si="15"/>
        <v>0</v>
      </c>
      <c r="S47" s="202">
        <f t="shared" ca="1" si="20"/>
        <v>0</v>
      </c>
      <c r="T47" s="40"/>
      <c r="U47" s="40"/>
    </row>
    <row r="48" spans="1:21">
      <c r="A48" s="115"/>
      <c r="B48" s="9"/>
      <c r="C48" s="209"/>
      <c r="D48" s="209"/>
      <c r="E48" s="6"/>
      <c r="F48" s="210"/>
      <c r="G48" s="21"/>
      <c r="H48" s="67"/>
      <c r="I48" s="98">
        <f>IF(F48="",0,IF(F48="Fremdpersonal",VLOOKUP(D48,Tariftabellen!$T$25:$V$50,3,0),VLOOKUP(D48,Tariftabellen!$T$25:$V$50,2,0)))</f>
        <v>0</v>
      </c>
      <c r="J48" s="166" t="str">
        <f t="shared" ca="1" si="16"/>
        <v/>
      </c>
      <c r="K48" s="126" t="str">
        <f t="shared" ca="1" si="17"/>
        <v/>
      </c>
      <c r="L48" s="211">
        <f t="shared" si="18"/>
        <v>0</v>
      </c>
      <c r="M48" s="54">
        <f>IF(H48&gt;0,(+$M$1*L48+('(A) AG-Anteil Soz.Vers.'!$C$8*'(A) Pers. BL'!$H48))*12,0)</f>
        <v>0</v>
      </c>
      <c r="N48" s="211">
        <f t="shared" ca="1" si="19"/>
        <v>0</v>
      </c>
      <c r="O48" s="85">
        <f>IF(OR(F48="Minijob",F48="Fremdpersonal",H48=0),0,IF((L48*12+M48+N48)&gt;'(A) AG-Anteil Soz.Vers.'!$C$33,'(A) AG-Anteil Soz.Vers.'!$C$33*$O$1,(L48*12+M48+N48)*$O$1))</f>
        <v>0</v>
      </c>
      <c r="P48" s="212">
        <f ca="1">IF(F48="Fremdpersonal",0,IF(F48="Minijob",L48*12*'(A) AG-Anteil Soz.Vers.'!$C$30,IF((L48*12+M48+N48)&gt;'(A) AG-Anteil Soz.Vers.'!$C$32,'(A) AG-Anteil Soz.Vers.'!$C$32*$P$1,(L48*12+M48+N48)*$P$1)))</f>
        <v>0</v>
      </c>
      <c r="Q48" s="54">
        <f t="shared" si="14"/>
        <v>0</v>
      </c>
      <c r="R48" s="211">
        <f t="shared" si="15"/>
        <v>0</v>
      </c>
      <c r="S48" s="202">
        <f t="shared" ca="1" si="20"/>
        <v>0</v>
      </c>
      <c r="T48" s="40"/>
      <c r="U48" s="40"/>
    </row>
    <row r="49" spans="1:21">
      <c r="A49" s="115"/>
      <c r="B49" s="9"/>
      <c r="C49" s="209"/>
      <c r="D49" s="209"/>
      <c r="E49" s="6"/>
      <c r="F49" s="210"/>
      <c r="G49" s="21"/>
      <c r="H49" s="67"/>
      <c r="I49" s="98">
        <f>IF(F49="",0,IF(F49="Fremdpersonal",VLOOKUP(D49,Tariftabellen!$T$25:$V$50,3,0),VLOOKUP(D49,Tariftabellen!$T$25:$V$50,2,0)))</f>
        <v>0</v>
      </c>
      <c r="J49" s="166" t="str">
        <f t="shared" ca="1" si="16"/>
        <v/>
      </c>
      <c r="K49" s="126" t="str">
        <f t="shared" ca="1" si="17"/>
        <v/>
      </c>
      <c r="L49" s="211">
        <f t="shared" si="18"/>
        <v>0</v>
      </c>
      <c r="M49" s="54">
        <f>IF(H49&gt;0,(+$M$1*L49+('(A) AG-Anteil Soz.Vers.'!$C$8*'(A) Pers. BL'!$H49))*12,0)</f>
        <v>0</v>
      </c>
      <c r="N49" s="211">
        <f t="shared" ca="1" si="19"/>
        <v>0</v>
      </c>
      <c r="O49" s="85">
        <f>IF(OR(F49="Minijob",F49="Fremdpersonal",H49=0),0,IF((L49*12+M49+N49)&gt;'(A) AG-Anteil Soz.Vers.'!$C$33,'(A) AG-Anteil Soz.Vers.'!$C$33*$O$1,(L49*12+M49+N49)*$O$1))</f>
        <v>0</v>
      </c>
      <c r="P49" s="212">
        <f ca="1">IF(F49="Fremdpersonal",0,IF(F49="Minijob",L49*12*'(A) AG-Anteil Soz.Vers.'!$C$30,IF((L49*12+M49+N49)&gt;'(A) AG-Anteil Soz.Vers.'!$C$32,'(A) AG-Anteil Soz.Vers.'!$C$32*$P$1,(L49*12+M49+N49)*$P$1)))</f>
        <v>0</v>
      </c>
      <c r="Q49" s="54">
        <f t="shared" si="14"/>
        <v>0</v>
      </c>
      <c r="R49" s="211">
        <f t="shared" si="15"/>
        <v>0</v>
      </c>
      <c r="S49" s="202">
        <f t="shared" ca="1" si="20"/>
        <v>0</v>
      </c>
      <c r="T49" s="40"/>
      <c r="U49" s="40"/>
    </row>
    <row r="50" spans="1:21">
      <c r="A50" s="115"/>
      <c r="B50" s="9"/>
      <c r="C50" s="209"/>
      <c r="D50" s="209"/>
      <c r="E50" s="6"/>
      <c r="F50" s="210"/>
      <c r="G50" s="21"/>
      <c r="H50" s="67"/>
      <c r="I50" s="98">
        <f>IF(F50="",0,IF(F50="Fremdpersonal",VLOOKUP(D50,Tariftabellen!$T$25:$V$50,3,0),VLOOKUP(D50,Tariftabellen!$T$25:$V$50,2,0)))</f>
        <v>0</v>
      </c>
      <c r="J50" s="166" t="str">
        <f t="shared" ca="1" si="16"/>
        <v/>
      </c>
      <c r="K50" s="126" t="str">
        <f t="shared" ca="1" si="17"/>
        <v/>
      </c>
      <c r="L50" s="211">
        <f t="shared" si="18"/>
        <v>0</v>
      </c>
      <c r="M50" s="54">
        <f>IF(H50&gt;0,(+$M$1*L50+('(A) AG-Anteil Soz.Vers.'!$C$8*'(A) Pers. BL'!$H50))*12,0)</f>
        <v>0</v>
      </c>
      <c r="N50" s="211">
        <f t="shared" ca="1" si="19"/>
        <v>0</v>
      </c>
      <c r="O50" s="85">
        <f>IF(OR(F50="Minijob",F50="Fremdpersonal",H50=0),0,IF((L50*12+M50+N50)&gt;'(A) AG-Anteil Soz.Vers.'!$C$33,'(A) AG-Anteil Soz.Vers.'!$C$33*$O$1,(L50*12+M50+N50)*$O$1))</f>
        <v>0</v>
      </c>
      <c r="P50" s="212">
        <f ca="1">IF(F50="Fremdpersonal",0,IF(F50="Minijob",L50*12*'(A) AG-Anteil Soz.Vers.'!$C$30,IF((L50*12+M50+N50)&gt;'(A) AG-Anteil Soz.Vers.'!$C$32,'(A) AG-Anteil Soz.Vers.'!$C$32*$P$1,(L50*12+M50+N50)*$P$1)))</f>
        <v>0</v>
      </c>
      <c r="Q50" s="54">
        <f t="shared" si="14"/>
        <v>0</v>
      </c>
      <c r="R50" s="211">
        <f t="shared" si="15"/>
        <v>0</v>
      </c>
      <c r="S50" s="202">
        <f t="shared" ca="1" si="20"/>
        <v>0</v>
      </c>
      <c r="T50" s="40"/>
      <c r="U50" s="40"/>
    </row>
    <row r="51" spans="1:21">
      <c r="A51" s="115"/>
      <c r="B51" s="9"/>
      <c r="C51" s="209"/>
      <c r="D51" s="209"/>
      <c r="E51" s="6"/>
      <c r="F51" s="210"/>
      <c r="G51" s="21"/>
      <c r="H51" s="67"/>
      <c r="I51" s="98">
        <f>IF(F51="",0,IF(F51="Fremdpersonal",VLOOKUP(D51,Tariftabellen!$T$25:$V$50,3,0),VLOOKUP(D51,Tariftabellen!$T$25:$V$50,2,0)))</f>
        <v>0</v>
      </c>
      <c r="J51" s="166" t="str">
        <f t="shared" ca="1" si="16"/>
        <v/>
      </c>
      <c r="K51" s="126" t="str">
        <f t="shared" ca="1" si="17"/>
        <v/>
      </c>
      <c r="L51" s="211">
        <f t="shared" si="18"/>
        <v>0</v>
      </c>
      <c r="M51" s="54">
        <f>IF(H51&gt;0,(+$M$1*L51+('(A) AG-Anteil Soz.Vers.'!$C$8*'(A) Pers. BL'!$H51))*12,0)</f>
        <v>0</v>
      </c>
      <c r="N51" s="211">
        <f t="shared" ca="1" si="19"/>
        <v>0</v>
      </c>
      <c r="O51" s="85">
        <f>IF(OR(F51="Minijob",F51="Fremdpersonal",H51=0),0,IF((L51*12+M51+N51)&gt;'(A) AG-Anteil Soz.Vers.'!$C$33,'(A) AG-Anteil Soz.Vers.'!$C$33*$O$1,(L51*12+M51+N51)*$O$1))</f>
        <v>0</v>
      </c>
      <c r="P51" s="212">
        <f ca="1">IF(F51="Fremdpersonal",0,IF(F51="Minijob",L51*12*'(A) AG-Anteil Soz.Vers.'!$C$30,IF((L51*12+M51+N51)&gt;'(A) AG-Anteil Soz.Vers.'!$C$32,'(A) AG-Anteil Soz.Vers.'!$C$32*$P$1,(L51*12+M51+N51)*$P$1)))</f>
        <v>0</v>
      </c>
      <c r="Q51" s="54">
        <f t="shared" si="14"/>
        <v>0</v>
      </c>
      <c r="R51" s="211">
        <f t="shared" si="15"/>
        <v>0</v>
      </c>
      <c r="S51" s="202">
        <f t="shared" ca="1" si="20"/>
        <v>0</v>
      </c>
      <c r="T51" s="40"/>
      <c r="U51" s="40"/>
    </row>
    <row r="52" spans="1:21">
      <c r="A52" s="115"/>
      <c r="B52" s="9"/>
      <c r="C52" s="209"/>
      <c r="D52" s="209"/>
      <c r="E52" s="6"/>
      <c r="F52" s="210"/>
      <c r="G52" s="21"/>
      <c r="H52" s="67"/>
      <c r="I52" s="98">
        <f>IF(F52="",0,IF(F52="Fremdpersonal",VLOOKUP(D52,Tariftabellen!$T$25:$V$50,3,0),VLOOKUP(D52,Tariftabellen!$T$25:$V$50,2,0)))</f>
        <v>0</v>
      </c>
      <c r="J52" s="166" t="str">
        <f t="shared" ca="1" si="16"/>
        <v/>
      </c>
      <c r="K52" s="126" t="str">
        <f t="shared" ca="1" si="17"/>
        <v/>
      </c>
      <c r="L52" s="211">
        <f t="shared" si="18"/>
        <v>0</v>
      </c>
      <c r="M52" s="54">
        <f>IF(H52&gt;0,(+$M$1*L52+('(A) AG-Anteil Soz.Vers.'!$C$8*'(A) Pers. BL'!$H52))*12,0)</f>
        <v>0</v>
      </c>
      <c r="N52" s="211">
        <f t="shared" ca="1" si="19"/>
        <v>0</v>
      </c>
      <c r="O52" s="85">
        <f>IF(OR(F52="Minijob",F52="Fremdpersonal",H52=0),0,IF((L52*12+M52+N52)&gt;'(A) AG-Anteil Soz.Vers.'!$C$33,'(A) AG-Anteil Soz.Vers.'!$C$33*$O$1,(L52*12+M52+N52)*$O$1))</f>
        <v>0</v>
      </c>
      <c r="P52" s="212">
        <f ca="1">IF(F52="Fremdpersonal",0,IF(F52="Minijob",L52*12*'(A) AG-Anteil Soz.Vers.'!$C$30,IF((L52*12+M52+N52)&gt;'(A) AG-Anteil Soz.Vers.'!$C$32,'(A) AG-Anteil Soz.Vers.'!$C$32*$P$1,(L52*12+M52+N52)*$P$1)))</f>
        <v>0</v>
      </c>
      <c r="Q52" s="54">
        <f t="shared" si="14"/>
        <v>0</v>
      </c>
      <c r="R52" s="211">
        <f t="shared" si="15"/>
        <v>0</v>
      </c>
      <c r="S52" s="202">
        <f t="shared" ca="1" si="20"/>
        <v>0</v>
      </c>
      <c r="T52" s="40"/>
      <c r="U52" s="40"/>
    </row>
    <row r="53" spans="1:21">
      <c r="A53" s="115"/>
      <c r="B53" s="9"/>
      <c r="C53" s="209"/>
      <c r="D53" s="209"/>
      <c r="E53" s="6"/>
      <c r="F53" s="210"/>
      <c r="G53" s="21"/>
      <c r="H53" s="67"/>
      <c r="I53" s="98">
        <f>IF(F53="",0,IF(F53="Fremdpersonal",VLOOKUP(D53,Tariftabellen!$T$25:$V$50,3,0),VLOOKUP(D53,Tariftabellen!$T$25:$V$50,2,0)))</f>
        <v>0</v>
      </c>
      <c r="J53" s="166" t="str">
        <f t="shared" ca="1" si="16"/>
        <v/>
      </c>
      <c r="K53" s="126" t="str">
        <f t="shared" ca="1" si="17"/>
        <v/>
      </c>
      <c r="L53" s="211">
        <f t="shared" si="18"/>
        <v>0</v>
      </c>
      <c r="M53" s="54">
        <f>IF(H53&gt;0,(+$M$1*L53+('(A) AG-Anteil Soz.Vers.'!$C$8*'(A) Pers. BL'!$H53))*12,0)</f>
        <v>0</v>
      </c>
      <c r="N53" s="211">
        <f t="shared" ca="1" si="19"/>
        <v>0</v>
      </c>
      <c r="O53" s="85">
        <f>IF(OR(F53="Minijob",F53="Fremdpersonal",H53=0),0,IF((L53*12+M53+N53)&gt;'(A) AG-Anteil Soz.Vers.'!$C$33,'(A) AG-Anteil Soz.Vers.'!$C$33*$O$1,(L53*12+M53+N53)*$O$1))</f>
        <v>0</v>
      </c>
      <c r="P53" s="212">
        <f ca="1">IF(F53="Fremdpersonal",0,IF(F53="Minijob",L53*12*'(A) AG-Anteil Soz.Vers.'!$C$30,IF((L53*12+M53+N53)&gt;'(A) AG-Anteil Soz.Vers.'!$C$32,'(A) AG-Anteil Soz.Vers.'!$C$32*$P$1,(L53*12+M53+N53)*$P$1)))</f>
        <v>0</v>
      </c>
      <c r="Q53" s="54">
        <f t="shared" si="14"/>
        <v>0</v>
      </c>
      <c r="R53" s="211">
        <f t="shared" si="15"/>
        <v>0</v>
      </c>
      <c r="S53" s="202">
        <f t="shared" ca="1" si="20"/>
        <v>0</v>
      </c>
      <c r="T53" s="40"/>
      <c r="U53" s="40"/>
    </row>
    <row r="54" spans="1:21">
      <c r="A54" s="115"/>
      <c r="B54" s="9"/>
      <c r="C54" s="209"/>
      <c r="D54" s="209"/>
      <c r="E54" s="6"/>
      <c r="F54" s="210"/>
      <c r="G54" s="21"/>
      <c r="H54" s="67"/>
      <c r="I54" s="98">
        <f>IF(F54="",0,IF(F54="Fremdpersonal",VLOOKUP(D54,Tariftabellen!$T$25:$V$50,3,0),VLOOKUP(D54,Tariftabellen!$T$25:$V$50,2,0)))</f>
        <v>0</v>
      </c>
      <c r="J54" s="166" t="str">
        <f t="shared" ca="1" si="16"/>
        <v/>
      </c>
      <c r="K54" s="126" t="str">
        <f t="shared" ca="1" si="17"/>
        <v/>
      </c>
      <c r="L54" s="211">
        <f t="shared" si="18"/>
        <v>0</v>
      </c>
      <c r="M54" s="54">
        <f>IF(H54&gt;0,(+$M$1*L54+('(A) AG-Anteil Soz.Vers.'!$C$8*'(A) Pers. BL'!$H54))*12,0)</f>
        <v>0</v>
      </c>
      <c r="N54" s="211">
        <f t="shared" ca="1" si="19"/>
        <v>0</v>
      </c>
      <c r="O54" s="85">
        <f>IF(OR(F54="Minijob",F54="Fremdpersonal",H54=0),0,IF((L54*12+M54+N54)&gt;'(A) AG-Anteil Soz.Vers.'!$C$33,'(A) AG-Anteil Soz.Vers.'!$C$33*$O$1,(L54*12+M54+N54)*$O$1))</f>
        <v>0</v>
      </c>
      <c r="P54" s="212">
        <f ca="1">IF(F54="Fremdpersonal",0,IF(F54="Minijob",L54*12*'(A) AG-Anteil Soz.Vers.'!$C$30,IF((L54*12+M54+N54)&gt;'(A) AG-Anteil Soz.Vers.'!$C$32,'(A) AG-Anteil Soz.Vers.'!$C$32*$P$1,(L54*12+M54+N54)*$P$1)))</f>
        <v>0</v>
      </c>
      <c r="Q54" s="54">
        <f t="shared" si="14"/>
        <v>0</v>
      </c>
      <c r="R54" s="211">
        <f t="shared" si="15"/>
        <v>0</v>
      </c>
      <c r="S54" s="202">
        <f t="shared" ca="1" si="20"/>
        <v>0</v>
      </c>
      <c r="T54" s="40"/>
      <c r="U54" s="40"/>
    </row>
    <row r="55" spans="1:21">
      <c r="A55" s="115"/>
      <c r="B55" s="9"/>
      <c r="C55" s="209"/>
      <c r="D55" s="209"/>
      <c r="E55" s="6"/>
      <c r="F55" s="210"/>
      <c r="G55" s="21"/>
      <c r="H55" s="67"/>
      <c r="I55" s="98">
        <f>IF(F55="",0,IF(F55="Fremdpersonal",VLOOKUP(D55,Tariftabellen!$T$25:$V$50,3,0),VLOOKUP(D55,Tariftabellen!$T$25:$V$50,2,0)))</f>
        <v>0</v>
      </c>
      <c r="J55" s="166" t="str">
        <f t="shared" ca="1" si="16"/>
        <v/>
      </c>
      <c r="K55" s="126" t="str">
        <f t="shared" ca="1" si="17"/>
        <v/>
      </c>
      <c r="L55" s="211">
        <f t="shared" si="18"/>
        <v>0</v>
      </c>
      <c r="M55" s="54">
        <f>IF(H55&gt;0,(+$M$1*L55+('(A) AG-Anteil Soz.Vers.'!$C$8*'(A) Pers. BL'!$H55))*12,0)</f>
        <v>0</v>
      </c>
      <c r="N55" s="211">
        <f t="shared" ca="1" si="19"/>
        <v>0</v>
      </c>
      <c r="O55" s="85">
        <f>IF(OR(F55="Minijob",F55="Fremdpersonal",H55=0),0,IF((L55*12+M55+N55)&gt;'(A) AG-Anteil Soz.Vers.'!$C$33,'(A) AG-Anteil Soz.Vers.'!$C$33*$O$1,(L55*12+M55+N55)*$O$1))</f>
        <v>0</v>
      </c>
      <c r="P55" s="212">
        <f ca="1">IF(F55="Fremdpersonal",0,IF(F55="Minijob",L55*12*'(A) AG-Anteil Soz.Vers.'!$C$30,IF((L55*12+M55+N55)&gt;'(A) AG-Anteil Soz.Vers.'!$C$32,'(A) AG-Anteil Soz.Vers.'!$C$32*$P$1,(L55*12+M55+N55)*$P$1)))</f>
        <v>0</v>
      </c>
      <c r="Q55" s="54">
        <f t="shared" si="14"/>
        <v>0</v>
      </c>
      <c r="R55" s="211">
        <f t="shared" si="15"/>
        <v>0</v>
      </c>
      <c r="S55" s="202">
        <f t="shared" ca="1" si="20"/>
        <v>0</v>
      </c>
      <c r="T55" s="40"/>
      <c r="U55" s="40"/>
    </row>
    <row r="56" spans="1:21">
      <c r="A56" s="115"/>
      <c r="B56" s="9"/>
      <c r="C56" s="209"/>
      <c r="D56" s="209"/>
      <c r="E56" s="6"/>
      <c r="F56" s="210"/>
      <c r="G56" s="21"/>
      <c r="H56" s="67"/>
      <c r="I56" s="98">
        <f>IF(F56="",0,IF(F56="Fremdpersonal",VLOOKUP(D56,Tariftabellen!$T$25:$V$50,3,0),VLOOKUP(D56,Tariftabellen!$T$25:$V$50,2,0)))</f>
        <v>0</v>
      </c>
      <c r="J56" s="166" t="str">
        <f t="shared" ca="1" si="16"/>
        <v/>
      </c>
      <c r="K56" s="126" t="str">
        <f t="shared" ca="1" si="17"/>
        <v/>
      </c>
      <c r="L56" s="211">
        <f t="shared" si="18"/>
        <v>0</v>
      </c>
      <c r="M56" s="54">
        <f>IF(H56&gt;0,(+$M$1*L56+('(A) AG-Anteil Soz.Vers.'!$C$8*'(A) Pers. BL'!$H56))*12,0)</f>
        <v>0</v>
      </c>
      <c r="N56" s="211">
        <f t="shared" ca="1" si="19"/>
        <v>0</v>
      </c>
      <c r="O56" s="85">
        <f>IF(OR(F56="Minijob",F56="Fremdpersonal",H56=0),0,IF((L56*12+M56+N56)&gt;'(A) AG-Anteil Soz.Vers.'!$C$33,'(A) AG-Anteil Soz.Vers.'!$C$33*$O$1,(L56*12+M56+N56)*$O$1))</f>
        <v>0</v>
      </c>
      <c r="P56" s="212">
        <f ca="1">IF(F56="Fremdpersonal",0,IF(F56="Minijob",L56*12*'(A) AG-Anteil Soz.Vers.'!$C$30,IF((L56*12+M56+N56)&gt;'(A) AG-Anteil Soz.Vers.'!$C$32,'(A) AG-Anteil Soz.Vers.'!$C$32*$P$1,(L56*12+M56+N56)*$P$1)))</f>
        <v>0</v>
      </c>
      <c r="Q56" s="54">
        <f t="shared" si="14"/>
        <v>0</v>
      </c>
      <c r="R56" s="211">
        <f t="shared" si="15"/>
        <v>0</v>
      </c>
      <c r="S56" s="202">
        <f t="shared" ca="1" si="20"/>
        <v>0</v>
      </c>
      <c r="T56" s="40"/>
      <c r="U56" s="40"/>
    </row>
    <row r="57" spans="1:21">
      <c r="A57" s="115"/>
      <c r="B57" s="9"/>
      <c r="C57" s="209"/>
      <c r="D57" s="209"/>
      <c r="E57" s="6"/>
      <c r="F57" s="210"/>
      <c r="G57" s="21"/>
      <c r="H57" s="67"/>
      <c r="I57" s="98">
        <f>IF(F57="",0,IF(F57="Fremdpersonal",VLOOKUP(D57,Tariftabellen!$T$25:$V$50,3,0),VLOOKUP(D57,Tariftabellen!$T$25:$V$50,2,0)))</f>
        <v>0</v>
      </c>
      <c r="J57" s="166" t="str">
        <f t="shared" ca="1" si="16"/>
        <v/>
      </c>
      <c r="K57" s="126" t="str">
        <f t="shared" ca="1" si="17"/>
        <v/>
      </c>
      <c r="L57" s="211">
        <f t="shared" si="18"/>
        <v>0</v>
      </c>
      <c r="M57" s="54">
        <f>IF(H57&gt;0,(+$M$1*L57+('(A) AG-Anteil Soz.Vers.'!$C$8*'(A) Pers. BL'!$H57))*12,0)</f>
        <v>0</v>
      </c>
      <c r="N57" s="211">
        <f t="shared" ca="1" si="19"/>
        <v>0</v>
      </c>
      <c r="O57" s="85">
        <f>IF(OR(F57="Minijob",F57="Fremdpersonal",H57=0),0,IF((L57*12+M57+N57)&gt;'(A) AG-Anteil Soz.Vers.'!$C$33,'(A) AG-Anteil Soz.Vers.'!$C$33*$O$1,(L57*12+M57+N57)*$O$1))</f>
        <v>0</v>
      </c>
      <c r="P57" s="212">
        <f ca="1">IF(F57="Fremdpersonal",0,IF(F57="Minijob",L57*12*'(A) AG-Anteil Soz.Vers.'!$C$30,IF((L57*12+M57+N57)&gt;'(A) AG-Anteil Soz.Vers.'!$C$32,'(A) AG-Anteil Soz.Vers.'!$C$32*$P$1,(L57*12+M57+N57)*$P$1)))</f>
        <v>0</v>
      </c>
      <c r="Q57" s="54">
        <f t="shared" si="14"/>
        <v>0</v>
      </c>
      <c r="R57" s="211">
        <f t="shared" si="15"/>
        <v>0</v>
      </c>
      <c r="S57" s="202">
        <f t="shared" ca="1" si="20"/>
        <v>0</v>
      </c>
      <c r="T57" s="40"/>
      <c r="U57" s="40"/>
    </row>
    <row r="58" spans="1:21">
      <c r="A58" s="115"/>
      <c r="B58" s="9"/>
      <c r="C58" s="209"/>
      <c r="D58" s="209"/>
      <c r="E58" s="6"/>
      <c r="F58" s="210"/>
      <c r="G58" s="21"/>
      <c r="H58" s="67"/>
      <c r="I58" s="98">
        <f>IF(F58="",0,IF(F58="Fremdpersonal",VLOOKUP(D58,Tariftabellen!$T$25:$V$50,3,0),VLOOKUP(D58,Tariftabellen!$T$25:$V$50,2,0)))</f>
        <v>0</v>
      </c>
      <c r="J58" s="166" t="str">
        <f t="shared" ca="1" si="16"/>
        <v/>
      </c>
      <c r="K58" s="126" t="str">
        <f t="shared" ca="1" si="17"/>
        <v/>
      </c>
      <c r="L58" s="211">
        <f t="shared" si="18"/>
        <v>0</v>
      </c>
      <c r="M58" s="54">
        <f>IF(H58&gt;0,(+$M$1*L58+('(A) AG-Anteil Soz.Vers.'!$C$8*'(A) Pers. BL'!$H58))*12,0)</f>
        <v>0</v>
      </c>
      <c r="N58" s="211">
        <f t="shared" ca="1" si="19"/>
        <v>0</v>
      </c>
      <c r="O58" s="85">
        <f>IF(OR(F58="Minijob",F58="Fremdpersonal",H58=0),0,IF((L58*12+M58+N58)&gt;'(A) AG-Anteil Soz.Vers.'!$C$33,'(A) AG-Anteil Soz.Vers.'!$C$33*$O$1,(L58*12+M58+N58)*$O$1))</f>
        <v>0</v>
      </c>
      <c r="P58" s="212">
        <f ca="1">IF(F58="Fremdpersonal",0,IF(F58="Minijob",L58*12*'(A) AG-Anteil Soz.Vers.'!$C$30,IF((L58*12+M58+N58)&gt;'(A) AG-Anteil Soz.Vers.'!$C$32,'(A) AG-Anteil Soz.Vers.'!$C$32*$P$1,(L58*12+M58+N58)*$P$1)))</f>
        <v>0</v>
      </c>
      <c r="Q58" s="54">
        <f t="shared" si="14"/>
        <v>0</v>
      </c>
      <c r="R58" s="211">
        <f t="shared" si="15"/>
        <v>0</v>
      </c>
      <c r="S58" s="202">
        <f t="shared" ca="1" si="20"/>
        <v>0</v>
      </c>
      <c r="T58" s="40"/>
      <c r="U58" s="40"/>
    </row>
    <row r="59" spans="1:21">
      <c r="A59" s="115"/>
      <c r="B59" s="9"/>
      <c r="C59" s="209"/>
      <c r="D59" s="209"/>
      <c r="E59" s="6"/>
      <c r="F59" s="210"/>
      <c r="G59" s="21"/>
      <c r="H59" s="67"/>
      <c r="I59" s="98">
        <f>IF(F59="",0,IF(F59="Fremdpersonal",VLOOKUP(D59,Tariftabellen!$T$25:$V$50,3,0),VLOOKUP(D59,Tariftabellen!$T$25:$V$50,2,0)))</f>
        <v>0</v>
      </c>
      <c r="J59" s="166" t="str">
        <f t="shared" ca="1" si="16"/>
        <v/>
      </c>
      <c r="K59" s="126" t="str">
        <f t="shared" ca="1" si="17"/>
        <v/>
      </c>
      <c r="L59" s="211">
        <f t="shared" si="18"/>
        <v>0</v>
      </c>
      <c r="M59" s="54">
        <f>IF(H59&gt;0,(+$M$1*L59+('(A) AG-Anteil Soz.Vers.'!$C$8*'(A) Pers. BL'!$H59))*12,0)</f>
        <v>0</v>
      </c>
      <c r="N59" s="211">
        <f t="shared" ca="1" si="19"/>
        <v>0</v>
      </c>
      <c r="O59" s="85">
        <f>IF(OR(F59="Minijob",F59="Fremdpersonal",H59=0),0,IF((L59*12+M59+N59)&gt;'(A) AG-Anteil Soz.Vers.'!$C$33,'(A) AG-Anteil Soz.Vers.'!$C$33*$O$1,(L59*12+M59+N59)*$O$1))</f>
        <v>0</v>
      </c>
      <c r="P59" s="212">
        <f ca="1">IF(F59="Fremdpersonal",0,IF(F59="Minijob",L59*12*'(A) AG-Anteil Soz.Vers.'!$C$30,IF((L59*12+M59+N59)&gt;'(A) AG-Anteil Soz.Vers.'!$C$32,'(A) AG-Anteil Soz.Vers.'!$C$32*$P$1,(L59*12+M59+N59)*$P$1)))</f>
        <v>0</v>
      </c>
      <c r="Q59" s="54">
        <f t="shared" si="14"/>
        <v>0</v>
      </c>
      <c r="R59" s="211">
        <f t="shared" si="15"/>
        <v>0</v>
      </c>
      <c r="S59" s="202">
        <f t="shared" ca="1" si="20"/>
        <v>0</v>
      </c>
      <c r="T59" s="40"/>
      <c r="U59" s="40"/>
    </row>
    <row r="60" spans="1:21">
      <c r="A60" s="115"/>
      <c r="B60" s="9"/>
      <c r="C60" s="209"/>
      <c r="D60" s="209"/>
      <c r="E60" s="6"/>
      <c r="F60" s="210"/>
      <c r="G60" s="21"/>
      <c r="H60" s="67"/>
      <c r="I60" s="98">
        <f>IF(F60="",0,IF(F60="Fremdpersonal",VLOOKUP(D60,Tariftabellen!$T$25:$V$50,3,0),VLOOKUP(D60,Tariftabellen!$T$25:$V$50,2,0)))</f>
        <v>0</v>
      </c>
      <c r="J60" s="166" t="str">
        <f t="shared" ca="1" si="16"/>
        <v/>
      </c>
      <c r="K60" s="126" t="str">
        <f t="shared" ca="1" si="17"/>
        <v/>
      </c>
      <c r="L60" s="211">
        <f t="shared" si="18"/>
        <v>0</v>
      </c>
      <c r="M60" s="54">
        <f>IF(H60&gt;0,(+$M$1*L60+('(A) AG-Anteil Soz.Vers.'!$C$8*'(A) Pers. BL'!$H60))*12,0)</f>
        <v>0</v>
      </c>
      <c r="N60" s="211">
        <f t="shared" ca="1" si="19"/>
        <v>0</v>
      </c>
      <c r="O60" s="85">
        <f>IF(OR(F60="Minijob",F60="Fremdpersonal",H60=0),0,IF((L60*12+M60+N60)&gt;'(A) AG-Anteil Soz.Vers.'!$C$33,'(A) AG-Anteil Soz.Vers.'!$C$33*$O$1,(L60*12+M60+N60)*$O$1))</f>
        <v>0</v>
      </c>
      <c r="P60" s="212">
        <f ca="1">IF(F60="Fremdpersonal",0,IF(F60="Minijob",L60*12*'(A) AG-Anteil Soz.Vers.'!$C$30,IF((L60*12+M60+N60)&gt;'(A) AG-Anteil Soz.Vers.'!$C$32,'(A) AG-Anteil Soz.Vers.'!$C$32*$P$1,(L60*12+M60+N60)*$P$1)))</f>
        <v>0</v>
      </c>
      <c r="Q60" s="54">
        <f t="shared" si="14"/>
        <v>0</v>
      </c>
      <c r="R60" s="211">
        <f t="shared" si="15"/>
        <v>0</v>
      </c>
      <c r="S60" s="202">
        <f t="shared" ca="1" si="20"/>
        <v>0</v>
      </c>
      <c r="T60" s="40"/>
      <c r="U60" s="40"/>
    </row>
    <row r="61" spans="1:21">
      <c r="A61" s="115"/>
      <c r="B61" s="9"/>
      <c r="C61" s="209"/>
      <c r="D61" s="209"/>
      <c r="E61" s="6"/>
      <c r="F61" s="210"/>
      <c r="G61" s="21"/>
      <c r="H61" s="67"/>
      <c r="I61" s="98">
        <f>IF(F61="",0,IF(F61="Fremdpersonal",VLOOKUP(D61,Tariftabellen!$T$25:$V$50,3,0),VLOOKUP(D61,Tariftabellen!$T$25:$V$50,2,0)))</f>
        <v>0</v>
      </c>
      <c r="J61" s="166" t="str">
        <f t="shared" ca="1" si="16"/>
        <v/>
      </c>
      <c r="K61" s="126" t="str">
        <f t="shared" ca="1" si="17"/>
        <v/>
      </c>
      <c r="L61" s="211">
        <f t="shared" si="18"/>
        <v>0</v>
      </c>
      <c r="M61" s="54">
        <f>IF(H61&gt;0,(+$M$1*L61+('(A) AG-Anteil Soz.Vers.'!$C$8*'(A) Pers. BL'!$H61))*12,0)</f>
        <v>0</v>
      </c>
      <c r="N61" s="211">
        <f t="shared" ca="1" si="19"/>
        <v>0</v>
      </c>
      <c r="O61" s="85">
        <f>IF(OR(F61="Minijob",F61="Fremdpersonal",H61=0),0,IF((L61*12+M61+N61)&gt;'(A) AG-Anteil Soz.Vers.'!$C$33,'(A) AG-Anteil Soz.Vers.'!$C$33*$O$1,(L61*12+M61+N61)*$O$1))</f>
        <v>0</v>
      </c>
      <c r="P61" s="212">
        <f ca="1">IF(F61="Fremdpersonal",0,IF(F61="Minijob",L61*12*'(A) AG-Anteil Soz.Vers.'!$C$30,IF((L61*12+M61+N61)&gt;'(A) AG-Anteil Soz.Vers.'!$C$32,'(A) AG-Anteil Soz.Vers.'!$C$32*$P$1,(L61*12+M61+N61)*$P$1)))</f>
        <v>0</v>
      </c>
      <c r="Q61" s="54">
        <f t="shared" si="14"/>
        <v>0</v>
      </c>
      <c r="R61" s="211">
        <f t="shared" si="15"/>
        <v>0</v>
      </c>
      <c r="S61" s="202">
        <f t="shared" ca="1" si="20"/>
        <v>0</v>
      </c>
      <c r="T61" s="40"/>
      <c r="U61" s="40"/>
    </row>
    <row r="62" spans="1:21">
      <c r="A62" s="117"/>
      <c r="B62" s="20"/>
      <c r="C62" s="93"/>
      <c r="D62" s="93"/>
      <c r="E62" s="6"/>
      <c r="F62" s="94"/>
      <c r="G62" s="21"/>
      <c r="H62" s="67"/>
      <c r="I62" s="98">
        <f>IF(F62="",0,IF(F62="Fremdpersonal",VLOOKUP(D62,Tariftabellen!$T$25:$V$50,3,0),VLOOKUP(D62,Tariftabellen!$T$25:$V$50,2,0)))</f>
        <v>0</v>
      </c>
      <c r="J62" s="166" t="str">
        <f t="shared" ca="1" si="16"/>
        <v/>
      </c>
      <c r="K62" s="126" t="str">
        <f t="shared" ca="1" si="17"/>
        <v/>
      </c>
      <c r="L62" s="127">
        <f t="shared" si="18"/>
        <v>0</v>
      </c>
      <c r="M62" s="54">
        <f>IF(H62&gt;0,(+$M$1*L62+('(A) AG-Anteil Soz.Vers.'!$C$8*'(A) Pers. BL'!$H62))*12,0)</f>
        <v>0</v>
      </c>
      <c r="N62" s="127">
        <f t="shared" ca="1" si="19"/>
        <v>0</v>
      </c>
      <c r="O62" s="92">
        <f>IF(OR(F62="Minijob",F62="Fremdpersonal",H62=0),0,IF((L62*12+M62+N62)&gt;'(A) AG-Anteil Soz.Vers.'!$C$33,'(A) AG-Anteil Soz.Vers.'!$C$33*$O$1,(L62*12+M62+N62)*$O$1))</f>
        <v>0</v>
      </c>
      <c r="P62" s="96">
        <f ca="1">IF(F62="Fremdpersonal",0,IF(F62="Minijob",L62*12*'(A) AG-Anteil Soz.Vers.'!$C$30,IF((L62*12+M62+N62)&gt;'(A) AG-Anteil Soz.Vers.'!$C$32,'(A) AG-Anteil Soz.Vers.'!$C$32*$P$1,(L62*12+M62+N62)*$P$1)))</f>
        <v>0</v>
      </c>
      <c r="Q62" s="54">
        <f t="shared" si="14"/>
        <v>0</v>
      </c>
      <c r="R62" s="127">
        <f t="shared" si="15"/>
        <v>0</v>
      </c>
      <c r="S62" s="202">
        <f t="shared" ca="1" si="20"/>
        <v>0</v>
      </c>
      <c r="T62" s="40"/>
      <c r="U62" s="40"/>
    </row>
    <row r="63" spans="1:21">
      <c r="A63" s="9"/>
      <c r="B63" s="9"/>
      <c r="C63" s="9"/>
      <c r="D63" s="9"/>
      <c r="E63" s="6"/>
      <c r="F63" s="6"/>
      <c r="G63" s="21"/>
      <c r="H63" s="67"/>
      <c r="I63" s="98">
        <f>IF(F63="",0,IF(F63="Fremdpersonal",VLOOKUP(D63,Tariftabellen!$T$25:$V$50,3,0),VLOOKUP(D63,Tariftabellen!$T$25:$V$50,2,0)))</f>
        <v>0</v>
      </c>
      <c r="J63" s="166" t="str">
        <f t="shared" ref="J63:J91" ca="1" si="21">IF(ISERROR(VLOOKUP(F63,INDIRECT("Tab_"&amp;E63),G63+2,0)),"",VLOOKUP(F63,INDIRECT("Tab_"&amp;E63),G63+2,0)*(1+$J$1))</f>
        <v/>
      </c>
      <c r="K63" s="126" t="str">
        <f t="shared" ca="1" si="8"/>
        <v/>
      </c>
      <c r="L63" s="54">
        <f t="shared" ref="L63:L91" si="22">IF(F63&gt;0,J63*H63,0)</f>
        <v>0</v>
      </c>
      <c r="M63" s="54">
        <f>IF(H63&gt;0,(+$M$1*L63+('(A) AG-Anteil Soz.Vers.'!$C$8*'(A) Pers. BL'!$H63))*12,0)</f>
        <v>0</v>
      </c>
      <c r="N63" s="54">
        <f t="shared" ca="1" si="9"/>
        <v>0</v>
      </c>
      <c r="O63" s="39">
        <f>IF(OR(F63="Minijob",F63="Fremdpersonal",H63=0),0,IF((L63*12+M63+N63)&gt;'(A) AG-Anteil Soz.Vers.'!$C$33,'(A) AG-Anteil Soz.Vers.'!$C$33*$O$1,(L63*12+M63+N63)*$O$1))</f>
        <v>0</v>
      </c>
      <c r="P63" s="208">
        <f ca="1">IF(F63="Fremdpersonal",0,IF(F63="Minijob",L63*12*'(A) AG-Anteil Soz.Vers.'!$C$30,IF((L63*12+M63+N63)&gt;'(A) AG-Anteil Soz.Vers.'!$C$32,'(A) AG-Anteil Soz.Vers.'!$C$32*$P$1,(L63*12+M63+N63)*$P$1)))</f>
        <v>0</v>
      </c>
      <c r="Q63" s="54">
        <f t="shared" si="14"/>
        <v>0</v>
      </c>
      <c r="R63" s="54">
        <f t="shared" si="15"/>
        <v>0</v>
      </c>
      <c r="S63" s="202">
        <f t="shared" ca="1" si="10"/>
        <v>0</v>
      </c>
      <c r="T63" s="40"/>
      <c r="U63" s="40"/>
    </row>
    <row r="64" spans="1:21">
      <c r="A64" s="9"/>
      <c r="B64" s="9"/>
      <c r="C64" s="9"/>
      <c r="D64" s="9"/>
      <c r="E64" s="6"/>
      <c r="F64" s="6"/>
      <c r="G64" s="21"/>
      <c r="H64" s="67"/>
      <c r="I64" s="98">
        <f>IF(F64="",0,IF(F64="Fremdpersonal",VLOOKUP(D64,Tariftabellen!$T$25:$V$50,3,0),VLOOKUP(D64,Tariftabellen!$T$25:$V$50,2,0)))</f>
        <v>0</v>
      </c>
      <c r="J64" s="166" t="str">
        <f t="shared" ca="1" si="21"/>
        <v/>
      </c>
      <c r="K64" s="126" t="str">
        <f t="shared" ca="1" si="8"/>
        <v/>
      </c>
      <c r="L64" s="54">
        <f t="shared" si="22"/>
        <v>0</v>
      </c>
      <c r="M64" s="54">
        <f>IF(H64&gt;0,(+$M$1*L64+('(A) AG-Anteil Soz.Vers.'!$C$8*'(A) Pers. BL'!$H64))*12,0)</f>
        <v>0</v>
      </c>
      <c r="N64" s="54">
        <f t="shared" ca="1" si="9"/>
        <v>0</v>
      </c>
      <c r="O64" s="39">
        <f>IF(OR(F64="Minijob",F64="Fremdpersonal",H64=0),0,IF((L64*12+M64+N64)&gt;'(A) AG-Anteil Soz.Vers.'!$C$33,'(A) AG-Anteil Soz.Vers.'!$C$33*$O$1,(L64*12+M64+N64)*$O$1))</f>
        <v>0</v>
      </c>
      <c r="P64" s="208">
        <f ca="1">IF(F64="Fremdpersonal",0,IF(F64="Minijob",L64*12*'(A) AG-Anteil Soz.Vers.'!$C$30,IF((L64*12+M64+N64)&gt;'(A) AG-Anteil Soz.Vers.'!$C$32,'(A) AG-Anteil Soz.Vers.'!$C$32*$P$1,(L64*12+M64+N64)*$P$1)))</f>
        <v>0</v>
      </c>
      <c r="Q64" s="54">
        <f t="shared" si="14"/>
        <v>0</v>
      </c>
      <c r="R64" s="54">
        <f t="shared" si="15"/>
        <v>0</v>
      </c>
      <c r="S64" s="202">
        <f t="shared" ca="1" si="10"/>
        <v>0</v>
      </c>
      <c r="T64" s="40"/>
      <c r="U64" s="40"/>
    </row>
    <row r="65" spans="1:21">
      <c r="A65" s="9"/>
      <c r="B65" s="9"/>
      <c r="C65" s="9"/>
      <c r="D65" s="9"/>
      <c r="E65" s="6"/>
      <c r="F65" s="6"/>
      <c r="G65" s="21"/>
      <c r="H65" s="67"/>
      <c r="I65" s="98">
        <f>IF(F65="",0,IF(F65="Fremdpersonal",VLOOKUP(D65,Tariftabellen!$T$25:$V$50,3,0),VLOOKUP(D65,Tariftabellen!$T$25:$V$50,2,0)))</f>
        <v>0</v>
      </c>
      <c r="J65" s="166" t="str">
        <f t="shared" ca="1" si="21"/>
        <v/>
      </c>
      <c r="K65" s="126" t="str">
        <f t="shared" ca="1" si="8"/>
        <v/>
      </c>
      <c r="L65" s="54">
        <f t="shared" si="22"/>
        <v>0</v>
      </c>
      <c r="M65" s="54">
        <f>IF(H65&gt;0,(+$M$1*L65+('(A) AG-Anteil Soz.Vers.'!$C$8*'(A) Pers. BL'!$H65))*12,0)</f>
        <v>0</v>
      </c>
      <c r="N65" s="54">
        <f t="shared" ca="1" si="9"/>
        <v>0</v>
      </c>
      <c r="O65" s="39">
        <f>IF(OR(F65="Minijob",F65="Fremdpersonal",H65=0),0,IF((L65*12+M65+N65)&gt;'(A) AG-Anteil Soz.Vers.'!$C$33,'(A) AG-Anteil Soz.Vers.'!$C$33*$O$1,(L65*12+M65+N65)*$O$1))</f>
        <v>0</v>
      </c>
      <c r="P65" s="208">
        <f ca="1">IF(F65="Fremdpersonal",0,IF(F65="Minijob",L65*12*'(A) AG-Anteil Soz.Vers.'!$C$30,IF((L65*12+M65+N65)&gt;'(A) AG-Anteil Soz.Vers.'!$C$32,'(A) AG-Anteil Soz.Vers.'!$C$32*$P$1,(L65*12+M65+N65)*$P$1)))</f>
        <v>0</v>
      </c>
      <c r="Q65" s="54">
        <f t="shared" si="14"/>
        <v>0</v>
      </c>
      <c r="R65" s="54">
        <f t="shared" si="15"/>
        <v>0</v>
      </c>
      <c r="S65" s="202">
        <f t="shared" ca="1" si="10"/>
        <v>0</v>
      </c>
      <c r="T65" s="40"/>
      <c r="U65" s="40"/>
    </row>
    <row r="66" spans="1:21">
      <c r="A66" s="9"/>
      <c r="B66" s="9"/>
      <c r="C66" s="9"/>
      <c r="D66" s="9"/>
      <c r="E66" s="6"/>
      <c r="F66" s="6"/>
      <c r="G66" s="21"/>
      <c r="H66" s="67"/>
      <c r="I66" s="98">
        <f>IF(F66="",0,IF(F66="Fremdpersonal",VLOOKUP(D66,Tariftabellen!$T$25:$V$50,3,0),VLOOKUP(D66,Tariftabellen!$T$25:$V$50,2,0)))</f>
        <v>0</v>
      </c>
      <c r="J66" s="166" t="str">
        <f t="shared" ca="1" si="21"/>
        <v/>
      </c>
      <c r="K66" s="126" t="str">
        <f t="shared" ca="1" si="8"/>
        <v/>
      </c>
      <c r="L66" s="54">
        <f t="shared" si="22"/>
        <v>0</v>
      </c>
      <c r="M66" s="54">
        <f>IF(H66&gt;0,(+$M$1*L66+('(A) AG-Anteil Soz.Vers.'!$C$8*'(A) Pers. BL'!$H66))*12,0)</f>
        <v>0</v>
      </c>
      <c r="N66" s="54">
        <f t="shared" ca="1" si="9"/>
        <v>0</v>
      </c>
      <c r="O66" s="39">
        <f>IF(OR(F66="Minijob",F66="Fremdpersonal",H66=0),0,IF((L66*12+M66+N66)&gt;'(A) AG-Anteil Soz.Vers.'!$C$33,'(A) AG-Anteil Soz.Vers.'!$C$33*$O$1,(L66*12+M66+N66)*$O$1))</f>
        <v>0</v>
      </c>
      <c r="P66" s="208">
        <f ca="1">IF(F66="Fremdpersonal",0,IF(F66="Minijob",L66*12*'(A) AG-Anteil Soz.Vers.'!$C$30,IF((L66*12+M66+N66)&gt;'(A) AG-Anteil Soz.Vers.'!$C$32,'(A) AG-Anteil Soz.Vers.'!$C$32*$P$1,(L66*12+M66+N66)*$P$1)))</f>
        <v>0</v>
      </c>
      <c r="Q66" s="54">
        <f t="shared" si="14"/>
        <v>0</v>
      </c>
      <c r="R66" s="54">
        <f t="shared" si="15"/>
        <v>0</v>
      </c>
      <c r="S66" s="202">
        <f t="shared" ca="1" si="10"/>
        <v>0</v>
      </c>
      <c r="T66" s="40"/>
      <c r="U66" s="40"/>
    </row>
    <row r="67" spans="1:21">
      <c r="A67" s="9"/>
      <c r="B67" s="9"/>
      <c r="C67" s="9"/>
      <c r="D67" s="9"/>
      <c r="E67" s="6"/>
      <c r="F67" s="6"/>
      <c r="G67" s="21"/>
      <c r="H67" s="67"/>
      <c r="I67" s="98">
        <f>IF(F67="",0,IF(F67="Fremdpersonal",VLOOKUP(D67,Tariftabellen!$T$25:$V$50,3,0),VLOOKUP(D67,Tariftabellen!$T$25:$V$50,2,0)))</f>
        <v>0</v>
      </c>
      <c r="J67" s="166" t="str">
        <f t="shared" ca="1" si="21"/>
        <v/>
      </c>
      <c r="K67" s="126" t="str">
        <f t="shared" ca="1" si="8"/>
        <v/>
      </c>
      <c r="L67" s="54">
        <f t="shared" si="22"/>
        <v>0</v>
      </c>
      <c r="M67" s="54">
        <f>IF(H67&gt;0,(+$M$1*L67+('(A) AG-Anteil Soz.Vers.'!$C$8*'(A) Pers. BL'!$H67))*12,0)</f>
        <v>0</v>
      </c>
      <c r="N67" s="54">
        <f t="shared" ca="1" si="9"/>
        <v>0</v>
      </c>
      <c r="O67" s="39">
        <f>IF(OR(F67="Minijob",F67="Fremdpersonal",H67=0),0,IF((L67*12+M67+N67)&gt;'(A) AG-Anteil Soz.Vers.'!$C$33,'(A) AG-Anteil Soz.Vers.'!$C$33*$O$1,(L67*12+M67+N67)*$O$1))</f>
        <v>0</v>
      </c>
      <c r="P67" s="208">
        <f ca="1">IF(F67="Fremdpersonal",0,IF(F67="Minijob",L67*12*'(A) AG-Anteil Soz.Vers.'!$C$30,IF((L67*12+M67+N67)&gt;'(A) AG-Anteil Soz.Vers.'!$C$32,'(A) AG-Anteil Soz.Vers.'!$C$32*$P$1,(L67*12+M67+N67)*$P$1)))</f>
        <v>0</v>
      </c>
      <c r="Q67" s="54">
        <f t="shared" si="14"/>
        <v>0</v>
      </c>
      <c r="R67" s="54">
        <f t="shared" si="15"/>
        <v>0</v>
      </c>
      <c r="S67" s="202">
        <f t="shared" ca="1" si="10"/>
        <v>0</v>
      </c>
      <c r="T67" s="40"/>
      <c r="U67" s="40"/>
    </row>
    <row r="68" spans="1:21">
      <c r="A68" s="9"/>
      <c r="B68" s="9"/>
      <c r="C68" s="9"/>
      <c r="D68" s="9"/>
      <c r="E68" s="6"/>
      <c r="F68" s="6"/>
      <c r="G68" s="21"/>
      <c r="H68" s="67"/>
      <c r="I68" s="98">
        <f>IF(F68="",0,IF(F68="Fremdpersonal",VLOOKUP(D68,Tariftabellen!$T$25:$V$50,3,0),VLOOKUP(D68,Tariftabellen!$T$25:$V$50,2,0)))</f>
        <v>0</v>
      </c>
      <c r="J68" s="166" t="str">
        <f t="shared" ca="1" si="21"/>
        <v/>
      </c>
      <c r="K68" s="126" t="str">
        <f t="shared" ca="1" si="8"/>
        <v/>
      </c>
      <c r="L68" s="54">
        <f t="shared" si="22"/>
        <v>0</v>
      </c>
      <c r="M68" s="54">
        <f>IF(H68&gt;0,(+$M$1*L68+('(A) AG-Anteil Soz.Vers.'!$C$8*'(A) Pers. BL'!$H68))*12,0)</f>
        <v>0</v>
      </c>
      <c r="N68" s="54">
        <f t="shared" ca="1" si="9"/>
        <v>0</v>
      </c>
      <c r="O68" s="39">
        <f>IF(OR(F68="Minijob",F68="Fremdpersonal",H68=0),0,IF((L68*12+M68+N68)&gt;'(A) AG-Anteil Soz.Vers.'!$C$33,'(A) AG-Anteil Soz.Vers.'!$C$33*$O$1,(L68*12+M68+N68)*$O$1))</f>
        <v>0</v>
      </c>
      <c r="P68" s="208">
        <f ca="1">IF(F68="Fremdpersonal",0,IF(F68="Minijob",L68*12*'(A) AG-Anteil Soz.Vers.'!$C$30,IF((L68*12+M68+N68)&gt;'(A) AG-Anteil Soz.Vers.'!$C$32,'(A) AG-Anteil Soz.Vers.'!$C$32*$P$1,(L68*12+M68+N68)*$P$1)))</f>
        <v>0</v>
      </c>
      <c r="Q68" s="54">
        <f t="shared" ref="Q68:Q99" si="23">IF(OR(F68="Minijob",F68="Fremdpersonal",H68=0),0,$Q$1*(L68*12+SUM(M68:N68)))</f>
        <v>0</v>
      </c>
      <c r="R68" s="54">
        <f t="shared" ref="R68:R99" si="24">IF(OR(F68="Minijob",F68="Fremdpersonal",H68=0),0,$R$1*L68*12)</f>
        <v>0</v>
      </c>
      <c r="S68" s="202">
        <f t="shared" ca="1" si="10"/>
        <v>0</v>
      </c>
      <c r="T68" s="40"/>
      <c r="U68" s="40"/>
    </row>
    <row r="69" spans="1:21">
      <c r="A69" s="9"/>
      <c r="B69" s="9"/>
      <c r="C69" s="9"/>
      <c r="D69" s="9"/>
      <c r="E69" s="6"/>
      <c r="F69" s="6"/>
      <c r="G69" s="21"/>
      <c r="H69" s="67"/>
      <c r="I69" s="98">
        <f>IF(F69="",0,IF(F69="Fremdpersonal",VLOOKUP(D69,Tariftabellen!$T$25:$V$50,3,0),VLOOKUP(D69,Tariftabellen!$T$25:$V$50,2,0)))</f>
        <v>0</v>
      </c>
      <c r="J69" s="166" t="str">
        <f t="shared" ca="1" si="21"/>
        <v/>
      </c>
      <c r="K69" s="126" t="str">
        <f t="shared" ca="1" si="8"/>
        <v/>
      </c>
      <c r="L69" s="54">
        <f t="shared" si="22"/>
        <v>0</v>
      </c>
      <c r="M69" s="54">
        <f>IF(H69&gt;0,(+$M$1*L69+('(A) AG-Anteil Soz.Vers.'!$C$8*'(A) Pers. BL'!$H69))*12,0)</f>
        <v>0</v>
      </c>
      <c r="N69" s="54">
        <f t="shared" ca="1" si="9"/>
        <v>0</v>
      </c>
      <c r="O69" s="39">
        <f>IF(OR(F69="Minijob",F69="Fremdpersonal",H69=0),0,IF((L69*12+M69+N69)&gt;'(A) AG-Anteil Soz.Vers.'!$C$33,'(A) AG-Anteil Soz.Vers.'!$C$33*$O$1,(L69*12+M69+N69)*$O$1))</f>
        <v>0</v>
      </c>
      <c r="P69" s="208">
        <f ca="1">IF(F69="Fremdpersonal",0,IF(F69="Minijob",L69*12*'(A) AG-Anteil Soz.Vers.'!$C$30,IF((L69*12+M69+N69)&gt;'(A) AG-Anteil Soz.Vers.'!$C$32,'(A) AG-Anteil Soz.Vers.'!$C$32*$P$1,(L69*12+M69+N69)*$P$1)))</f>
        <v>0</v>
      </c>
      <c r="Q69" s="54">
        <f t="shared" si="23"/>
        <v>0</v>
      </c>
      <c r="R69" s="54">
        <f t="shared" si="24"/>
        <v>0</v>
      </c>
      <c r="S69" s="202">
        <f t="shared" ca="1" si="10"/>
        <v>0</v>
      </c>
      <c r="T69" s="40"/>
      <c r="U69" s="40"/>
    </row>
    <row r="70" spans="1:21">
      <c r="A70" s="9"/>
      <c r="B70" s="9"/>
      <c r="C70" s="9"/>
      <c r="D70" s="9"/>
      <c r="E70" s="6"/>
      <c r="F70" s="6"/>
      <c r="G70" s="21"/>
      <c r="H70" s="67"/>
      <c r="I70" s="98">
        <f>IF(F70="",0,IF(F70="Fremdpersonal",VLOOKUP(D70,Tariftabellen!$T$25:$V$50,3,0),VLOOKUP(D70,Tariftabellen!$T$25:$V$50,2,0)))</f>
        <v>0</v>
      </c>
      <c r="J70" s="166" t="str">
        <f t="shared" ca="1" si="21"/>
        <v/>
      </c>
      <c r="K70" s="126" t="str">
        <f t="shared" ca="1" si="8"/>
        <v/>
      </c>
      <c r="L70" s="54">
        <f t="shared" si="22"/>
        <v>0</v>
      </c>
      <c r="M70" s="54">
        <f>IF(H70&gt;0,(+$M$1*L70+('(A) AG-Anteil Soz.Vers.'!$C$8*'(A) Pers. BL'!$H70))*12,0)</f>
        <v>0</v>
      </c>
      <c r="N70" s="54">
        <f t="shared" ca="1" si="9"/>
        <v>0</v>
      </c>
      <c r="O70" s="39">
        <f>IF(OR(F70="Minijob",F70="Fremdpersonal",H70=0),0,IF((L70*12+M70+N70)&gt;'(A) AG-Anteil Soz.Vers.'!$C$33,'(A) AG-Anteil Soz.Vers.'!$C$33*$O$1,(L70*12+M70+N70)*$O$1))</f>
        <v>0</v>
      </c>
      <c r="P70" s="208">
        <f ca="1">IF(F70="Fremdpersonal",0,IF(F70="Minijob",L70*12*'(A) AG-Anteil Soz.Vers.'!$C$30,IF((L70*12+M70+N70)&gt;'(A) AG-Anteil Soz.Vers.'!$C$32,'(A) AG-Anteil Soz.Vers.'!$C$32*$P$1,(L70*12+M70+N70)*$P$1)))</f>
        <v>0</v>
      </c>
      <c r="Q70" s="54">
        <f t="shared" si="23"/>
        <v>0</v>
      </c>
      <c r="R70" s="54">
        <f t="shared" si="24"/>
        <v>0</v>
      </c>
      <c r="S70" s="202">
        <f t="shared" ca="1" si="10"/>
        <v>0</v>
      </c>
      <c r="T70" s="40"/>
      <c r="U70" s="40"/>
    </row>
    <row r="71" spans="1:21">
      <c r="A71" s="9"/>
      <c r="B71" s="9"/>
      <c r="C71" s="9"/>
      <c r="D71" s="9"/>
      <c r="E71" s="6"/>
      <c r="F71" s="6"/>
      <c r="G71" s="21"/>
      <c r="H71" s="67"/>
      <c r="I71" s="98">
        <f>IF(F71="",0,IF(F71="Fremdpersonal",VLOOKUP(D71,Tariftabellen!$T$25:$V$50,3,0),VLOOKUP(D71,Tariftabellen!$T$25:$V$50,2,0)))</f>
        <v>0</v>
      </c>
      <c r="J71" s="166" t="str">
        <f t="shared" ca="1" si="21"/>
        <v/>
      </c>
      <c r="K71" s="126" t="str">
        <f t="shared" ca="1" si="8"/>
        <v/>
      </c>
      <c r="L71" s="54">
        <f t="shared" si="22"/>
        <v>0</v>
      </c>
      <c r="M71" s="54">
        <f>IF(H71&gt;0,(+$M$1*L71+('(A) AG-Anteil Soz.Vers.'!$C$8*'(A) Pers. BL'!$H71))*12,0)</f>
        <v>0</v>
      </c>
      <c r="N71" s="54">
        <f t="shared" ca="1" si="9"/>
        <v>0</v>
      </c>
      <c r="O71" s="39">
        <f>IF(OR(F71="Minijob",F71="Fremdpersonal",H71=0),0,IF((L71*12+M71+N71)&gt;'(A) AG-Anteil Soz.Vers.'!$C$33,'(A) AG-Anteil Soz.Vers.'!$C$33*$O$1,(L71*12+M71+N71)*$O$1))</f>
        <v>0</v>
      </c>
      <c r="P71" s="208">
        <f ca="1">IF(F71="Fremdpersonal",0,IF(F71="Minijob",L71*12*'(A) AG-Anteil Soz.Vers.'!$C$30,IF((L71*12+M71+N71)&gt;'(A) AG-Anteil Soz.Vers.'!$C$32,'(A) AG-Anteil Soz.Vers.'!$C$32*$P$1,(L71*12+M71+N71)*$P$1)))</f>
        <v>0</v>
      </c>
      <c r="Q71" s="54">
        <f t="shared" si="23"/>
        <v>0</v>
      </c>
      <c r="R71" s="54">
        <f t="shared" si="24"/>
        <v>0</v>
      </c>
      <c r="S71" s="202">
        <f t="shared" ca="1" si="10"/>
        <v>0</v>
      </c>
      <c r="T71" s="40"/>
      <c r="U71" s="40"/>
    </row>
    <row r="72" spans="1:21">
      <c r="A72" s="9"/>
      <c r="B72" s="9"/>
      <c r="C72" s="9"/>
      <c r="D72" s="9"/>
      <c r="E72" s="6"/>
      <c r="F72" s="6"/>
      <c r="G72" s="21"/>
      <c r="H72" s="67"/>
      <c r="I72" s="98">
        <f>IF(F72="",0,IF(F72="Fremdpersonal",VLOOKUP(D72,Tariftabellen!$T$25:$V$50,3,0),VLOOKUP(D72,Tariftabellen!$T$25:$V$50,2,0)))</f>
        <v>0</v>
      </c>
      <c r="J72" s="166" t="str">
        <f t="shared" ca="1" si="21"/>
        <v/>
      </c>
      <c r="K72" s="126" t="str">
        <f t="shared" ca="1" si="8"/>
        <v/>
      </c>
      <c r="L72" s="54">
        <f t="shared" si="22"/>
        <v>0</v>
      </c>
      <c r="M72" s="54">
        <f>IF(H72&gt;0,(+$M$1*L72+('(A) AG-Anteil Soz.Vers.'!$C$8*'(A) Pers. BL'!$H72))*12,0)</f>
        <v>0</v>
      </c>
      <c r="N72" s="54">
        <f t="shared" ca="1" si="9"/>
        <v>0</v>
      </c>
      <c r="O72" s="39">
        <f>IF(OR(F72="Minijob",F72="Fremdpersonal",H72=0),0,IF((L72*12+M72+N72)&gt;'(A) AG-Anteil Soz.Vers.'!$C$33,'(A) AG-Anteil Soz.Vers.'!$C$33*$O$1,(L72*12+M72+N72)*$O$1))</f>
        <v>0</v>
      </c>
      <c r="P72" s="208">
        <f ca="1">IF(F72="Fremdpersonal",0,IF(F72="Minijob",L72*12*'(A) AG-Anteil Soz.Vers.'!$C$30,IF((L72*12+M72+N72)&gt;'(A) AG-Anteil Soz.Vers.'!$C$32,'(A) AG-Anteil Soz.Vers.'!$C$32*$P$1,(L72*12+M72+N72)*$P$1)))</f>
        <v>0</v>
      </c>
      <c r="Q72" s="54">
        <f t="shared" si="23"/>
        <v>0</v>
      </c>
      <c r="R72" s="54">
        <f t="shared" si="24"/>
        <v>0</v>
      </c>
      <c r="S72" s="202">
        <f t="shared" ca="1" si="10"/>
        <v>0</v>
      </c>
      <c r="T72" s="40"/>
      <c r="U72" s="40"/>
    </row>
    <row r="73" spans="1:21">
      <c r="A73" s="9"/>
      <c r="B73" s="9"/>
      <c r="C73" s="9"/>
      <c r="D73" s="9"/>
      <c r="E73" s="6"/>
      <c r="F73" s="6"/>
      <c r="G73" s="21"/>
      <c r="H73" s="67"/>
      <c r="I73" s="98">
        <f>IF(F73="",0,IF(F73="Fremdpersonal",VLOOKUP(D73,Tariftabellen!$T$25:$V$50,3,0),VLOOKUP(D73,Tariftabellen!$T$25:$V$50,2,0)))</f>
        <v>0</v>
      </c>
      <c r="J73" s="166" t="str">
        <f t="shared" ca="1" si="21"/>
        <v/>
      </c>
      <c r="K73" s="126" t="str">
        <f t="shared" ca="1" si="8"/>
        <v/>
      </c>
      <c r="L73" s="54">
        <f t="shared" si="22"/>
        <v>0</v>
      </c>
      <c r="M73" s="54">
        <f>IF(H73&gt;0,(+$M$1*L73+('(A) AG-Anteil Soz.Vers.'!$C$8*'(A) Pers. BL'!$H73))*12,0)</f>
        <v>0</v>
      </c>
      <c r="N73" s="54">
        <f t="shared" ca="1" si="9"/>
        <v>0</v>
      </c>
      <c r="O73" s="39">
        <f>IF(OR(F73="Minijob",F73="Fremdpersonal",H73=0),0,IF((L73*12+M73+N73)&gt;'(A) AG-Anteil Soz.Vers.'!$C$33,'(A) AG-Anteil Soz.Vers.'!$C$33*$O$1,(L73*12+M73+N73)*$O$1))</f>
        <v>0</v>
      </c>
      <c r="P73" s="208">
        <f ca="1">IF(F73="Fremdpersonal",0,IF(F73="Minijob",L73*12*'(A) AG-Anteil Soz.Vers.'!$C$30,IF((L73*12+M73+N73)&gt;'(A) AG-Anteil Soz.Vers.'!$C$32,'(A) AG-Anteil Soz.Vers.'!$C$32*$P$1,(L73*12+M73+N73)*$P$1)))</f>
        <v>0</v>
      </c>
      <c r="Q73" s="54">
        <f t="shared" si="23"/>
        <v>0</v>
      </c>
      <c r="R73" s="54">
        <f t="shared" si="24"/>
        <v>0</v>
      </c>
      <c r="S73" s="202">
        <f t="shared" ca="1" si="10"/>
        <v>0</v>
      </c>
      <c r="T73" s="40"/>
      <c r="U73" s="40"/>
    </row>
    <row r="74" spans="1:21">
      <c r="A74" s="9"/>
      <c r="B74" s="9"/>
      <c r="C74" s="9"/>
      <c r="D74" s="9"/>
      <c r="E74" s="6"/>
      <c r="F74" s="6"/>
      <c r="G74" s="21"/>
      <c r="H74" s="67"/>
      <c r="I74" s="98">
        <f>IF(F74="",0,IF(F74="Fremdpersonal",VLOOKUP(D74,Tariftabellen!$T$25:$V$50,3,0),VLOOKUP(D74,Tariftabellen!$T$25:$V$50,2,0)))</f>
        <v>0</v>
      </c>
      <c r="J74" s="166" t="str">
        <f t="shared" ca="1" si="21"/>
        <v/>
      </c>
      <c r="K74" s="126" t="str">
        <f t="shared" ca="1" si="8"/>
        <v/>
      </c>
      <c r="L74" s="54">
        <f t="shared" si="22"/>
        <v>0</v>
      </c>
      <c r="M74" s="54">
        <f>IF(H74&gt;0,(+$M$1*L74+('(A) AG-Anteil Soz.Vers.'!$C$8*'(A) Pers. BL'!$H74))*12,0)</f>
        <v>0</v>
      </c>
      <c r="N74" s="54">
        <f t="shared" ca="1" si="9"/>
        <v>0</v>
      </c>
      <c r="O74" s="39">
        <f>IF(OR(F74="Minijob",F74="Fremdpersonal",H74=0),0,IF((L74*12+M74+N74)&gt;'(A) AG-Anteil Soz.Vers.'!$C$33,'(A) AG-Anteil Soz.Vers.'!$C$33*$O$1,(L74*12+M74+N74)*$O$1))</f>
        <v>0</v>
      </c>
      <c r="P74" s="208">
        <f ca="1">IF(F74="Fremdpersonal",0,IF(F74="Minijob",L74*12*'(A) AG-Anteil Soz.Vers.'!$C$30,IF((L74*12+M74+N74)&gt;'(A) AG-Anteil Soz.Vers.'!$C$32,'(A) AG-Anteil Soz.Vers.'!$C$32*$P$1,(L74*12+M74+N74)*$P$1)))</f>
        <v>0</v>
      </c>
      <c r="Q74" s="54">
        <f t="shared" si="23"/>
        <v>0</v>
      </c>
      <c r="R74" s="54">
        <f t="shared" si="24"/>
        <v>0</v>
      </c>
      <c r="S74" s="202">
        <f t="shared" ca="1" si="10"/>
        <v>0</v>
      </c>
      <c r="T74" s="40"/>
      <c r="U74" s="40"/>
    </row>
    <row r="75" spans="1:21">
      <c r="A75" s="9"/>
      <c r="B75" s="9"/>
      <c r="C75" s="9"/>
      <c r="D75" s="9"/>
      <c r="E75" s="6"/>
      <c r="F75" s="6"/>
      <c r="G75" s="21"/>
      <c r="H75" s="67"/>
      <c r="I75" s="98">
        <f>IF(F75="",0,IF(F75="Fremdpersonal",VLOOKUP(D75,Tariftabellen!$T$25:$V$50,3,0),VLOOKUP(D75,Tariftabellen!$T$25:$V$50,2,0)))</f>
        <v>0</v>
      </c>
      <c r="J75" s="166" t="str">
        <f t="shared" ca="1" si="21"/>
        <v/>
      </c>
      <c r="K75" s="126" t="str">
        <f t="shared" ca="1" si="8"/>
        <v/>
      </c>
      <c r="L75" s="54">
        <f t="shared" si="22"/>
        <v>0</v>
      </c>
      <c r="M75" s="54">
        <f>IF(H75&gt;0,(+$M$1*L75+('(A) AG-Anteil Soz.Vers.'!$C$8*'(A) Pers. BL'!$H75))*12,0)</f>
        <v>0</v>
      </c>
      <c r="N75" s="54">
        <f t="shared" ca="1" si="9"/>
        <v>0</v>
      </c>
      <c r="O75" s="39">
        <f>IF(OR(F75="Minijob",F75="Fremdpersonal",H75=0),0,IF((L75*12+M75+N75)&gt;'(A) AG-Anteil Soz.Vers.'!$C$33,'(A) AG-Anteil Soz.Vers.'!$C$33*$O$1,(L75*12+M75+N75)*$O$1))</f>
        <v>0</v>
      </c>
      <c r="P75" s="208">
        <f ca="1">IF(F75="Fremdpersonal",0,IF(F75="Minijob",L75*12*'(A) AG-Anteil Soz.Vers.'!$C$30,IF((L75*12+M75+N75)&gt;'(A) AG-Anteil Soz.Vers.'!$C$32,'(A) AG-Anteil Soz.Vers.'!$C$32*$P$1,(L75*12+M75+N75)*$P$1)))</f>
        <v>0</v>
      </c>
      <c r="Q75" s="54">
        <f t="shared" si="23"/>
        <v>0</v>
      </c>
      <c r="R75" s="54">
        <f t="shared" si="24"/>
        <v>0</v>
      </c>
      <c r="S75" s="202">
        <f t="shared" ca="1" si="10"/>
        <v>0</v>
      </c>
      <c r="T75" s="40"/>
      <c r="U75" s="40"/>
    </row>
    <row r="76" spans="1:21">
      <c r="A76" s="9"/>
      <c r="B76" s="9"/>
      <c r="C76" s="9"/>
      <c r="D76" s="9"/>
      <c r="E76" s="6"/>
      <c r="F76" s="6"/>
      <c r="G76" s="21"/>
      <c r="H76" s="67"/>
      <c r="I76" s="98">
        <f>IF(F76="",0,IF(F76="Fremdpersonal",VLOOKUP(D76,Tariftabellen!$T$25:$V$50,3,0),VLOOKUP(D76,Tariftabellen!$T$25:$V$50,2,0)))</f>
        <v>0</v>
      </c>
      <c r="J76" s="166" t="str">
        <f t="shared" ca="1" si="21"/>
        <v/>
      </c>
      <c r="K76" s="126" t="str">
        <f t="shared" ca="1" si="8"/>
        <v/>
      </c>
      <c r="L76" s="54">
        <f t="shared" si="22"/>
        <v>0</v>
      </c>
      <c r="M76" s="54">
        <f>IF(H76&gt;0,(+$M$1*L76+('(A) AG-Anteil Soz.Vers.'!$C$8*'(A) Pers. BL'!$H76))*12,0)</f>
        <v>0</v>
      </c>
      <c r="N76" s="54">
        <f t="shared" ca="1" si="9"/>
        <v>0</v>
      </c>
      <c r="O76" s="39">
        <f>IF(OR(F76="Minijob",F76="Fremdpersonal",H76=0),0,IF((L76*12+M76+N76)&gt;'(A) AG-Anteil Soz.Vers.'!$C$33,'(A) AG-Anteil Soz.Vers.'!$C$33*$O$1,(L76*12+M76+N76)*$O$1))</f>
        <v>0</v>
      </c>
      <c r="P76" s="208">
        <f ca="1">IF(F76="Fremdpersonal",0,IF(F76="Minijob",L76*12*'(A) AG-Anteil Soz.Vers.'!$C$30,IF((L76*12+M76+N76)&gt;'(A) AG-Anteil Soz.Vers.'!$C$32,'(A) AG-Anteil Soz.Vers.'!$C$32*$P$1,(L76*12+M76+N76)*$P$1)))</f>
        <v>0</v>
      </c>
      <c r="Q76" s="54">
        <f t="shared" si="23"/>
        <v>0</v>
      </c>
      <c r="R76" s="54">
        <f t="shared" si="24"/>
        <v>0</v>
      </c>
      <c r="S76" s="202">
        <f t="shared" ca="1" si="10"/>
        <v>0</v>
      </c>
      <c r="T76" s="40"/>
      <c r="U76" s="40"/>
    </row>
    <row r="77" spans="1:21">
      <c r="A77" s="9"/>
      <c r="B77" s="9"/>
      <c r="C77" s="9"/>
      <c r="D77" s="9"/>
      <c r="E77" s="6"/>
      <c r="F77" s="6"/>
      <c r="G77" s="21"/>
      <c r="H77" s="67"/>
      <c r="I77" s="98">
        <f>IF(F77="",0,IF(F77="Fremdpersonal",VLOOKUP(D77,Tariftabellen!$T$25:$V$50,3,0),VLOOKUP(D77,Tariftabellen!$T$25:$V$50,2,0)))</f>
        <v>0</v>
      </c>
      <c r="J77" s="166" t="str">
        <f t="shared" ca="1" si="21"/>
        <v/>
      </c>
      <c r="K77" s="126" t="str">
        <f t="shared" ca="1" si="8"/>
        <v/>
      </c>
      <c r="L77" s="54">
        <f t="shared" si="22"/>
        <v>0</v>
      </c>
      <c r="M77" s="54">
        <f>IF(H77&gt;0,(+$M$1*L77+('(A) AG-Anteil Soz.Vers.'!$C$8*'(A) Pers. BL'!$H77))*12,0)</f>
        <v>0</v>
      </c>
      <c r="N77" s="54">
        <f t="shared" ca="1" si="9"/>
        <v>0</v>
      </c>
      <c r="O77" s="39">
        <f>IF(OR(F77="Minijob",F77="Fremdpersonal",H77=0),0,IF((L77*12+M77+N77)&gt;'(A) AG-Anteil Soz.Vers.'!$C$33,'(A) AG-Anteil Soz.Vers.'!$C$33*$O$1,(L77*12+M77+N77)*$O$1))</f>
        <v>0</v>
      </c>
      <c r="P77" s="208">
        <f ca="1">IF(F77="Fremdpersonal",0,IF(F77="Minijob",L77*12*'(A) AG-Anteil Soz.Vers.'!$C$30,IF((L77*12+M77+N77)&gt;'(A) AG-Anteil Soz.Vers.'!$C$32,'(A) AG-Anteil Soz.Vers.'!$C$32*$P$1,(L77*12+M77+N77)*$P$1)))</f>
        <v>0</v>
      </c>
      <c r="Q77" s="54">
        <f t="shared" si="23"/>
        <v>0</v>
      </c>
      <c r="R77" s="54">
        <f t="shared" si="24"/>
        <v>0</v>
      </c>
      <c r="S77" s="202">
        <f t="shared" ca="1" si="10"/>
        <v>0</v>
      </c>
      <c r="T77" s="40"/>
      <c r="U77" s="40"/>
    </row>
    <row r="78" spans="1:21">
      <c r="A78" s="9"/>
      <c r="B78" s="9"/>
      <c r="C78" s="9"/>
      <c r="D78" s="9"/>
      <c r="E78" s="6"/>
      <c r="F78" s="6"/>
      <c r="G78" s="21"/>
      <c r="H78" s="67"/>
      <c r="I78" s="98">
        <f>IF(F78="",0,IF(F78="Fremdpersonal",VLOOKUP(D78,Tariftabellen!$T$25:$V$50,3,0),VLOOKUP(D78,Tariftabellen!$T$25:$V$50,2,0)))</f>
        <v>0</v>
      </c>
      <c r="J78" s="166" t="str">
        <f t="shared" ca="1" si="21"/>
        <v/>
      </c>
      <c r="K78" s="126" t="str">
        <f t="shared" ca="1" si="8"/>
        <v/>
      </c>
      <c r="L78" s="54">
        <f t="shared" si="22"/>
        <v>0</v>
      </c>
      <c r="M78" s="54">
        <f>IF(H78&gt;0,(+$M$1*L78+('(A) AG-Anteil Soz.Vers.'!$C$8*'(A) Pers. BL'!$H78))*12,0)</f>
        <v>0</v>
      </c>
      <c r="N78" s="54">
        <f t="shared" ca="1" si="9"/>
        <v>0</v>
      </c>
      <c r="O78" s="39">
        <f>IF(OR(F78="Minijob",F78="Fremdpersonal",H78=0),0,IF((L78*12+M78+N78)&gt;'(A) AG-Anteil Soz.Vers.'!$C$33,'(A) AG-Anteil Soz.Vers.'!$C$33*$O$1,(L78*12+M78+N78)*$O$1))</f>
        <v>0</v>
      </c>
      <c r="P78" s="208">
        <f ca="1">IF(F78="Fremdpersonal",0,IF(F78="Minijob",L78*12*'(A) AG-Anteil Soz.Vers.'!$C$30,IF((L78*12+M78+N78)&gt;'(A) AG-Anteil Soz.Vers.'!$C$32,'(A) AG-Anteil Soz.Vers.'!$C$32*$P$1,(L78*12+M78+N78)*$P$1)))</f>
        <v>0</v>
      </c>
      <c r="Q78" s="54">
        <f t="shared" si="23"/>
        <v>0</v>
      </c>
      <c r="R78" s="54">
        <f t="shared" si="24"/>
        <v>0</v>
      </c>
      <c r="S78" s="202">
        <f t="shared" ca="1" si="10"/>
        <v>0</v>
      </c>
      <c r="T78" s="40"/>
      <c r="U78" s="40"/>
    </row>
    <row r="79" spans="1:21">
      <c r="A79" s="9"/>
      <c r="B79" s="9"/>
      <c r="C79" s="9"/>
      <c r="D79" s="9"/>
      <c r="E79" s="6"/>
      <c r="F79" s="6"/>
      <c r="G79" s="21"/>
      <c r="H79" s="67"/>
      <c r="I79" s="98">
        <f>IF(F79="",0,IF(F79="Fremdpersonal",VLOOKUP(D79,Tariftabellen!$T$25:$V$50,3,0),VLOOKUP(D79,Tariftabellen!$T$25:$V$50,2,0)))</f>
        <v>0</v>
      </c>
      <c r="J79" s="166" t="str">
        <f t="shared" ca="1" si="21"/>
        <v/>
      </c>
      <c r="K79" s="126" t="str">
        <f t="shared" ca="1" si="8"/>
        <v/>
      </c>
      <c r="L79" s="54">
        <f t="shared" si="22"/>
        <v>0</v>
      </c>
      <c r="M79" s="54">
        <f>IF(H79&gt;0,(+$M$1*L79+('(A) AG-Anteil Soz.Vers.'!$C$8*'(A) Pers. BL'!$H79))*12,0)</f>
        <v>0</v>
      </c>
      <c r="N79" s="54">
        <f t="shared" ca="1" si="9"/>
        <v>0</v>
      </c>
      <c r="O79" s="39">
        <f>IF(OR(F79="Minijob",F79="Fremdpersonal",H79=0),0,IF((L79*12+M79+N79)&gt;'(A) AG-Anteil Soz.Vers.'!$C$33,'(A) AG-Anteil Soz.Vers.'!$C$33*$O$1,(L79*12+M79+N79)*$O$1))</f>
        <v>0</v>
      </c>
      <c r="P79" s="208">
        <f ca="1">IF(F79="Fremdpersonal",0,IF(F79="Minijob",L79*12*'(A) AG-Anteil Soz.Vers.'!$C$30,IF((L79*12+M79+N79)&gt;'(A) AG-Anteil Soz.Vers.'!$C$32,'(A) AG-Anteil Soz.Vers.'!$C$32*$P$1,(L79*12+M79+N79)*$P$1)))</f>
        <v>0</v>
      </c>
      <c r="Q79" s="54">
        <f t="shared" si="23"/>
        <v>0</v>
      </c>
      <c r="R79" s="54">
        <f t="shared" si="24"/>
        <v>0</v>
      </c>
      <c r="S79" s="202">
        <f t="shared" ca="1" si="10"/>
        <v>0</v>
      </c>
      <c r="T79" s="40"/>
      <c r="U79" s="40"/>
    </row>
    <row r="80" spans="1:21">
      <c r="A80" s="9"/>
      <c r="B80" s="9"/>
      <c r="C80" s="9"/>
      <c r="D80" s="9"/>
      <c r="E80" s="6"/>
      <c r="F80" s="6"/>
      <c r="G80" s="21"/>
      <c r="H80" s="67"/>
      <c r="I80" s="98">
        <f>IF(F80="",0,IF(F80="Fremdpersonal",VLOOKUP(D80,Tariftabellen!$T$25:$V$50,3,0),VLOOKUP(D80,Tariftabellen!$T$25:$V$50,2,0)))</f>
        <v>0</v>
      </c>
      <c r="J80" s="166" t="str">
        <f t="shared" ca="1" si="21"/>
        <v/>
      </c>
      <c r="K80" s="126" t="str">
        <f t="shared" ca="1" si="8"/>
        <v/>
      </c>
      <c r="L80" s="54">
        <f t="shared" si="22"/>
        <v>0</v>
      </c>
      <c r="M80" s="54">
        <f>IF(H80&gt;0,(+$M$1*L80+('(A) AG-Anteil Soz.Vers.'!$C$8*'(A) Pers. BL'!$H80))*12,0)</f>
        <v>0</v>
      </c>
      <c r="N80" s="54">
        <f t="shared" ca="1" si="9"/>
        <v>0</v>
      </c>
      <c r="O80" s="39">
        <f>IF(OR(F80="Minijob",F80="Fremdpersonal",H80=0),0,IF((L80*12+M80+N80)&gt;'(A) AG-Anteil Soz.Vers.'!$C$33,'(A) AG-Anteil Soz.Vers.'!$C$33*$O$1,(L80*12+M80+N80)*$O$1))</f>
        <v>0</v>
      </c>
      <c r="P80" s="208">
        <f ca="1">IF(F80="Fremdpersonal",0,IF(F80="Minijob",L80*12*'(A) AG-Anteil Soz.Vers.'!$C$30,IF((L80*12+M80+N80)&gt;'(A) AG-Anteil Soz.Vers.'!$C$32,'(A) AG-Anteil Soz.Vers.'!$C$32*$P$1,(L80*12+M80+N80)*$P$1)))</f>
        <v>0</v>
      </c>
      <c r="Q80" s="54">
        <f t="shared" si="23"/>
        <v>0</v>
      </c>
      <c r="R80" s="54">
        <f t="shared" si="24"/>
        <v>0</v>
      </c>
      <c r="S80" s="202">
        <f t="shared" ca="1" si="10"/>
        <v>0</v>
      </c>
      <c r="T80" s="40"/>
      <c r="U80" s="40"/>
    </row>
    <row r="81" spans="1:21">
      <c r="A81" s="9"/>
      <c r="B81" s="9"/>
      <c r="C81" s="9"/>
      <c r="D81" s="9"/>
      <c r="E81" s="6"/>
      <c r="F81" s="6"/>
      <c r="G81" s="21"/>
      <c r="H81" s="67"/>
      <c r="I81" s="98">
        <f>IF(F81="",0,IF(F81="Fremdpersonal",VLOOKUP(D81,Tariftabellen!$T$25:$V$50,3,0),VLOOKUP(D81,Tariftabellen!$T$25:$V$50,2,0)))</f>
        <v>0</v>
      </c>
      <c r="J81" s="166" t="str">
        <f t="shared" ca="1" si="21"/>
        <v/>
      </c>
      <c r="K81" s="126" t="str">
        <f t="shared" ca="1" si="8"/>
        <v/>
      </c>
      <c r="L81" s="54">
        <f t="shared" si="22"/>
        <v>0</v>
      </c>
      <c r="M81" s="54">
        <f>IF(H81&gt;0,(+$M$1*L81+('(A) AG-Anteil Soz.Vers.'!$C$8*'(A) Pers. BL'!$H81))*12,0)</f>
        <v>0</v>
      </c>
      <c r="N81" s="54">
        <f t="shared" ca="1" si="9"/>
        <v>0</v>
      </c>
      <c r="O81" s="39">
        <f>IF(OR(F81="Minijob",F81="Fremdpersonal",H81=0),0,IF((L81*12+M81+N81)&gt;'(A) AG-Anteil Soz.Vers.'!$C$33,'(A) AG-Anteil Soz.Vers.'!$C$33*$O$1,(L81*12+M81+N81)*$O$1))</f>
        <v>0</v>
      </c>
      <c r="P81" s="208">
        <f ca="1">IF(F81="Fremdpersonal",0,IF(F81="Minijob",L81*12*'(A) AG-Anteil Soz.Vers.'!$C$30,IF((L81*12+M81+N81)&gt;'(A) AG-Anteil Soz.Vers.'!$C$32,'(A) AG-Anteil Soz.Vers.'!$C$32*$P$1,(L81*12+M81+N81)*$P$1)))</f>
        <v>0</v>
      </c>
      <c r="Q81" s="54">
        <f t="shared" si="23"/>
        <v>0</v>
      </c>
      <c r="R81" s="54">
        <f t="shared" si="24"/>
        <v>0</v>
      </c>
      <c r="S81" s="202">
        <f t="shared" ca="1" si="10"/>
        <v>0</v>
      </c>
      <c r="T81" s="40"/>
      <c r="U81" s="40"/>
    </row>
    <row r="82" spans="1:21">
      <c r="A82" s="9"/>
      <c r="B82" s="9"/>
      <c r="C82" s="9"/>
      <c r="D82" s="9"/>
      <c r="E82" s="6"/>
      <c r="F82" s="6"/>
      <c r="G82" s="21"/>
      <c r="H82" s="67"/>
      <c r="I82" s="98">
        <f>IF(F82="",0,IF(F82="Fremdpersonal",VLOOKUP(D82,Tariftabellen!$T$25:$V$50,3,0),VLOOKUP(D82,Tariftabellen!$T$25:$V$50,2,0)))</f>
        <v>0</v>
      </c>
      <c r="J82" s="166" t="str">
        <f t="shared" ca="1" si="21"/>
        <v/>
      </c>
      <c r="K82" s="126" t="str">
        <f t="shared" ca="1" si="8"/>
        <v/>
      </c>
      <c r="L82" s="54">
        <f t="shared" si="22"/>
        <v>0</v>
      </c>
      <c r="M82" s="54">
        <f>IF(H82&gt;0,(+$M$1*L82+('(A) AG-Anteil Soz.Vers.'!$C$8*'(A) Pers. BL'!$H82))*12,0)</f>
        <v>0</v>
      </c>
      <c r="N82" s="54">
        <f t="shared" ca="1" si="9"/>
        <v>0</v>
      </c>
      <c r="O82" s="39">
        <f>IF(OR(F82="Minijob",F82="Fremdpersonal",H82=0),0,IF((L82*12+M82+N82)&gt;'(A) AG-Anteil Soz.Vers.'!$C$33,'(A) AG-Anteil Soz.Vers.'!$C$33*$O$1,(L82*12+M82+N82)*$O$1))</f>
        <v>0</v>
      </c>
      <c r="P82" s="208">
        <f ca="1">IF(F82="Fremdpersonal",0,IF(F82="Minijob",L82*12*'(A) AG-Anteil Soz.Vers.'!$C$30,IF((L82*12+M82+N82)&gt;'(A) AG-Anteil Soz.Vers.'!$C$32,'(A) AG-Anteil Soz.Vers.'!$C$32*$P$1,(L82*12+M82+N82)*$P$1)))</f>
        <v>0</v>
      </c>
      <c r="Q82" s="54">
        <f t="shared" si="23"/>
        <v>0</v>
      </c>
      <c r="R82" s="54">
        <f t="shared" si="24"/>
        <v>0</v>
      </c>
      <c r="S82" s="202">
        <f t="shared" ca="1" si="10"/>
        <v>0</v>
      </c>
      <c r="T82" s="40"/>
      <c r="U82" s="40"/>
    </row>
    <row r="83" spans="1:21">
      <c r="A83" s="9"/>
      <c r="B83" s="9"/>
      <c r="C83" s="9"/>
      <c r="D83" s="9"/>
      <c r="E83" s="6"/>
      <c r="F83" s="6"/>
      <c r="G83" s="21"/>
      <c r="H83" s="67"/>
      <c r="I83" s="98">
        <f>IF(F83="",0,IF(F83="Fremdpersonal",VLOOKUP(D83,Tariftabellen!$T$25:$V$50,3,0),VLOOKUP(D83,Tariftabellen!$T$25:$V$50,2,0)))</f>
        <v>0</v>
      </c>
      <c r="J83" s="166" t="str">
        <f t="shared" ca="1" si="21"/>
        <v/>
      </c>
      <c r="K83" s="126" t="str">
        <f t="shared" ca="1" si="8"/>
        <v/>
      </c>
      <c r="L83" s="54">
        <f t="shared" si="22"/>
        <v>0</v>
      </c>
      <c r="M83" s="54">
        <f>IF(H83&gt;0,(+$M$1*L83+('(A) AG-Anteil Soz.Vers.'!$C$8*'(A) Pers. BL'!$H83))*12,0)</f>
        <v>0</v>
      </c>
      <c r="N83" s="54">
        <f t="shared" ca="1" si="9"/>
        <v>0</v>
      </c>
      <c r="O83" s="39">
        <f>IF(OR(F83="Minijob",F83="Fremdpersonal",H83=0),0,IF((L83*12+M83+N83)&gt;'(A) AG-Anteil Soz.Vers.'!$C$33,'(A) AG-Anteil Soz.Vers.'!$C$33*$O$1,(L83*12+M83+N83)*$O$1))</f>
        <v>0</v>
      </c>
      <c r="P83" s="208">
        <f ca="1">IF(F83="Fremdpersonal",0,IF(F83="Minijob",L83*12*'(A) AG-Anteil Soz.Vers.'!$C$30,IF((L83*12+M83+N83)&gt;'(A) AG-Anteil Soz.Vers.'!$C$32,'(A) AG-Anteil Soz.Vers.'!$C$32*$P$1,(L83*12+M83+N83)*$P$1)))</f>
        <v>0</v>
      </c>
      <c r="Q83" s="54">
        <f t="shared" si="23"/>
        <v>0</v>
      </c>
      <c r="R83" s="54">
        <f t="shared" si="24"/>
        <v>0</v>
      </c>
      <c r="S83" s="202">
        <f t="shared" ca="1" si="10"/>
        <v>0</v>
      </c>
      <c r="T83" s="40"/>
      <c r="U83" s="40"/>
    </row>
    <row r="84" spans="1:21">
      <c r="A84" s="9"/>
      <c r="B84" s="9"/>
      <c r="C84" s="9"/>
      <c r="D84" s="9"/>
      <c r="E84" s="6"/>
      <c r="F84" s="6"/>
      <c r="G84" s="21"/>
      <c r="H84" s="67"/>
      <c r="I84" s="98">
        <f>IF(F84="",0,IF(F84="Fremdpersonal",VLOOKUP(D84,Tariftabellen!$T$25:$V$50,3,0),VLOOKUP(D84,Tariftabellen!$T$25:$V$50,2,0)))</f>
        <v>0</v>
      </c>
      <c r="J84" s="166" t="str">
        <f t="shared" ca="1" si="21"/>
        <v/>
      </c>
      <c r="K84" s="126" t="str">
        <f t="shared" ca="1" si="8"/>
        <v/>
      </c>
      <c r="L84" s="54">
        <f t="shared" si="22"/>
        <v>0</v>
      </c>
      <c r="M84" s="54">
        <f>IF(H84&gt;0,(+$M$1*L84+('(A) AG-Anteil Soz.Vers.'!$C$8*'(A) Pers. BL'!$H84))*12,0)</f>
        <v>0</v>
      </c>
      <c r="N84" s="54">
        <f t="shared" ca="1" si="9"/>
        <v>0</v>
      </c>
      <c r="O84" s="39">
        <f>IF(OR(F84="Minijob",F84="Fremdpersonal",H84=0),0,IF((L84*12+M84+N84)&gt;'(A) AG-Anteil Soz.Vers.'!$C$33,'(A) AG-Anteil Soz.Vers.'!$C$33*$O$1,(L84*12+M84+N84)*$O$1))</f>
        <v>0</v>
      </c>
      <c r="P84" s="208">
        <f ca="1">IF(F84="Fremdpersonal",0,IF(F84="Minijob",L84*12*'(A) AG-Anteil Soz.Vers.'!$C$30,IF((L84*12+M84+N84)&gt;'(A) AG-Anteil Soz.Vers.'!$C$32,'(A) AG-Anteil Soz.Vers.'!$C$32*$P$1,(L84*12+M84+N84)*$P$1)))</f>
        <v>0</v>
      </c>
      <c r="Q84" s="54">
        <f t="shared" si="23"/>
        <v>0</v>
      </c>
      <c r="R84" s="54">
        <f t="shared" si="24"/>
        <v>0</v>
      </c>
      <c r="S84" s="202">
        <f t="shared" ca="1" si="10"/>
        <v>0</v>
      </c>
      <c r="T84" s="40"/>
      <c r="U84" s="40"/>
    </row>
    <row r="85" spans="1:21">
      <c r="A85" s="9"/>
      <c r="B85" s="9"/>
      <c r="C85" s="9"/>
      <c r="D85" s="9"/>
      <c r="E85" s="6"/>
      <c r="F85" s="6"/>
      <c r="G85" s="21"/>
      <c r="H85" s="67"/>
      <c r="I85" s="98">
        <f>IF(F85="",0,IF(F85="Fremdpersonal",VLOOKUP(D85,Tariftabellen!$T$25:$V$50,3,0),VLOOKUP(D85,Tariftabellen!$T$25:$V$50,2,0)))</f>
        <v>0</v>
      </c>
      <c r="J85" s="166" t="str">
        <f t="shared" ca="1" si="21"/>
        <v/>
      </c>
      <c r="K85" s="126" t="str">
        <f t="shared" ca="1" si="8"/>
        <v/>
      </c>
      <c r="L85" s="54">
        <f t="shared" si="22"/>
        <v>0</v>
      </c>
      <c r="M85" s="54">
        <f>IF(H85&gt;0,(+$M$1*L85+('(A) AG-Anteil Soz.Vers.'!$C$8*'(A) Pers. BL'!$H85))*12,0)</f>
        <v>0</v>
      </c>
      <c r="N85" s="54">
        <f t="shared" ca="1" si="9"/>
        <v>0</v>
      </c>
      <c r="O85" s="39">
        <f>IF(OR(F85="Minijob",F85="Fremdpersonal",H85=0),0,IF((L85*12+M85+N85)&gt;'(A) AG-Anteil Soz.Vers.'!$C$33,'(A) AG-Anteil Soz.Vers.'!$C$33*$O$1,(L85*12+M85+N85)*$O$1))</f>
        <v>0</v>
      </c>
      <c r="P85" s="208">
        <f ca="1">IF(F85="Fremdpersonal",0,IF(F85="Minijob",L85*12*'(A) AG-Anteil Soz.Vers.'!$C$30,IF((L85*12+M85+N85)&gt;'(A) AG-Anteil Soz.Vers.'!$C$32,'(A) AG-Anteil Soz.Vers.'!$C$32*$P$1,(L85*12+M85+N85)*$P$1)))</f>
        <v>0</v>
      </c>
      <c r="Q85" s="54">
        <f t="shared" si="23"/>
        <v>0</v>
      </c>
      <c r="R85" s="54">
        <f t="shared" si="24"/>
        <v>0</v>
      </c>
      <c r="S85" s="202">
        <f t="shared" ca="1" si="10"/>
        <v>0</v>
      </c>
      <c r="T85" s="40"/>
      <c r="U85" s="40"/>
    </row>
    <row r="86" spans="1:21">
      <c r="A86" s="9"/>
      <c r="B86" s="9"/>
      <c r="C86" s="9"/>
      <c r="D86" s="9"/>
      <c r="E86" s="6"/>
      <c r="F86" s="6"/>
      <c r="G86" s="21"/>
      <c r="H86" s="67"/>
      <c r="I86" s="98">
        <f>IF(F86="",0,IF(F86="Fremdpersonal",VLOOKUP(D86,Tariftabellen!$T$25:$V$50,3,0),VLOOKUP(D86,Tariftabellen!$T$25:$V$50,2,0)))</f>
        <v>0</v>
      </c>
      <c r="J86" s="166" t="str">
        <f t="shared" ca="1" si="21"/>
        <v/>
      </c>
      <c r="K86" s="126" t="str">
        <f t="shared" ca="1" si="8"/>
        <v/>
      </c>
      <c r="L86" s="54">
        <f t="shared" si="22"/>
        <v>0</v>
      </c>
      <c r="M86" s="54">
        <f>IF(H86&gt;0,(+$M$1*L86+('(A) AG-Anteil Soz.Vers.'!$C$8*'(A) Pers. BL'!$H86))*12,0)</f>
        <v>0</v>
      </c>
      <c r="N86" s="54">
        <f t="shared" ca="1" si="9"/>
        <v>0</v>
      </c>
      <c r="O86" s="39">
        <f>IF(OR(F86="Minijob",F86="Fremdpersonal",H86=0),0,IF((L86*12+M86+N86)&gt;'(A) AG-Anteil Soz.Vers.'!$C$33,'(A) AG-Anteil Soz.Vers.'!$C$33*$O$1,(L86*12+M86+N86)*$O$1))</f>
        <v>0</v>
      </c>
      <c r="P86" s="208">
        <f ca="1">IF(F86="Fremdpersonal",0,IF(F86="Minijob",L86*12*'(A) AG-Anteil Soz.Vers.'!$C$30,IF((L86*12+M86+N86)&gt;'(A) AG-Anteil Soz.Vers.'!$C$32,'(A) AG-Anteil Soz.Vers.'!$C$32*$P$1,(L86*12+M86+N86)*$P$1)))</f>
        <v>0</v>
      </c>
      <c r="Q86" s="54">
        <f t="shared" si="23"/>
        <v>0</v>
      </c>
      <c r="R86" s="54">
        <f t="shared" si="24"/>
        <v>0</v>
      </c>
      <c r="S86" s="202">
        <f t="shared" ca="1" si="10"/>
        <v>0</v>
      </c>
      <c r="T86" s="40"/>
      <c r="U86" s="40"/>
    </row>
    <row r="87" spans="1:21">
      <c r="A87" s="9"/>
      <c r="B87" s="9"/>
      <c r="C87" s="9"/>
      <c r="D87" s="9"/>
      <c r="E87" s="6"/>
      <c r="F87" s="6"/>
      <c r="G87" s="21"/>
      <c r="H87" s="67"/>
      <c r="I87" s="98">
        <f>IF(F87="",0,IF(F87="Fremdpersonal",VLOOKUP(D87,Tariftabellen!$T$25:$V$50,3,0),VLOOKUP(D87,Tariftabellen!$T$25:$V$50,2,0)))</f>
        <v>0</v>
      </c>
      <c r="J87" s="166" t="str">
        <f t="shared" ca="1" si="21"/>
        <v/>
      </c>
      <c r="K87" s="126" t="str">
        <f t="shared" ca="1" si="8"/>
        <v/>
      </c>
      <c r="L87" s="54">
        <f t="shared" si="22"/>
        <v>0</v>
      </c>
      <c r="M87" s="54">
        <f>IF(H87&gt;0,(+$M$1*L87+('(A) AG-Anteil Soz.Vers.'!$C$8*'(A) Pers. BL'!$H87))*12,0)</f>
        <v>0</v>
      </c>
      <c r="N87" s="54">
        <f t="shared" ca="1" si="9"/>
        <v>0</v>
      </c>
      <c r="O87" s="39">
        <f>IF(OR(F87="Minijob",F87="Fremdpersonal",H87=0),0,IF((L87*12+M87+N87)&gt;'(A) AG-Anteil Soz.Vers.'!$C$33,'(A) AG-Anteil Soz.Vers.'!$C$33*$O$1,(L87*12+M87+N87)*$O$1))</f>
        <v>0</v>
      </c>
      <c r="P87" s="208">
        <f ca="1">IF(F87="Fremdpersonal",0,IF(F87="Minijob",L87*12*'(A) AG-Anteil Soz.Vers.'!$C$30,IF((L87*12+M87+N87)&gt;'(A) AG-Anteil Soz.Vers.'!$C$32,'(A) AG-Anteil Soz.Vers.'!$C$32*$P$1,(L87*12+M87+N87)*$P$1)))</f>
        <v>0</v>
      </c>
      <c r="Q87" s="54">
        <f t="shared" si="23"/>
        <v>0</v>
      </c>
      <c r="R87" s="54">
        <f t="shared" si="24"/>
        <v>0</v>
      </c>
      <c r="S87" s="202">
        <f t="shared" ca="1" si="10"/>
        <v>0</v>
      </c>
      <c r="T87" s="40"/>
      <c r="U87" s="40"/>
    </row>
    <row r="88" spans="1:21">
      <c r="A88" s="9"/>
      <c r="B88" s="9"/>
      <c r="C88" s="9"/>
      <c r="D88" s="9"/>
      <c r="E88" s="6"/>
      <c r="F88" s="6"/>
      <c r="G88" s="21"/>
      <c r="H88" s="67"/>
      <c r="I88" s="98">
        <f>IF(F88="",0,IF(F88="Fremdpersonal",VLOOKUP(D88,Tariftabellen!$T$25:$V$50,3,0),VLOOKUP(D88,Tariftabellen!$T$25:$V$50,2,0)))</f>
        <v>0</v>
      </c>
      <c r="J88" s="166" t="str">
        <f t="shared" ca="1" si="21"/>
        <v/>
      </c>
      <c r="K88" s="126" t="str">
        <f t="shared" ca="1" si="8"/>
        <v/>
      </c>
      <c r="L88" s="54">
        <f t="shared" si="22"/>
        <v>0</v>
      </c>
      <c r="M88" s="54">
        <f>IF(H88&gt;0,(+$M$1*L88+('(A) AG-Anteil Soz.Vers.'!$C$8*'(A) Pers. BL'!$H88))*12,0)</f>
        <v>0</v>
      </c>
      <c r="N88" s="54">
        <f t="shared" ca="1" si="9"/>
        <v>0</v>
      </c>
      <c r="O88" s="39">
        <f>IF(OR(F88="Minijob",F88="Fremdpersonal",H88=0),0,IF((L88*12+M88+N88)&gt;'(A) AG-Anteil Soz.Vers.'!$C$33,'(A) AG-Anteil Soz.Vers.'!$C$33*$O$1,(L88*12+M88+N88)*$O$1))</f>
        <v>0</v>
      </c>
      <c r="P88" s="208">
        <f ca="1">IF(F88="Fremdpersonal",0,IF(F88="Minijob",L88*12*'(A) AG-Anteil Soz.Vers.'!$C$30,IF((L88*12+M88+N88)&gt;'(A) AG-Anteil Soz.Vers.'!$C$32,'(A) AG-Anteil Soz.Vers.'!$C$32*$P$1,(L88*12+M88+N88)*$P$1)))</f>
        <v>0</v>
      </c>
      <c r="Q88" s="54">
        <f t="shared" si="23"/>
        <v>0</v>
      </c>
      <c r="R88" s="54">
        <f t="shared" si="24"/>
        <v>0</v>
      </c>
      <c r="S88" s="202">
        <f t="shared" ca="1" si="10"/>
        <v>0</v>
      </c>
      <c r="T88" s="40"/>
      <c r="U88" s="40"/>
    </row>
    <row r="89" spans="1:21">
      <c r="A89" s="9"/>
      <c r="B89" s="9"/>
      <c r="C89" s="9"/>
      <c r="D89" s="9"/>
      <c r="E89" s="6"/>
      <c r="F89" s="6"/>
      <c r="G89" s="21"/>
      <c r="H89" s="67"/>
      <c r="I89" s="98">
        <f>IF(F89="",0,IF(F89="Fremdpersonal",VLOOKUP(D89,Tariftabellen!$T$25:$V$50,3,0),VLOOKUP(D89,Tariftabellen!$T$25:$V$50,2,0)))</f>
        <v>0</v>
      </c>
      <c r="J89" s="166" t="str">
        <f t="shared" ca="1" si="21"/>
        <v/>
      </c>
      <c r="K89" s="126" t="str">
        <f t="shared" ca="1" si="8"/>
        <v/>
      </c>
      <c r="L89" s="54">
        <f t="shared" si="22"/>
        <v>0</v>
      </c>
      <c r="M89" s="54">
        <f>IF(H89&gt;0,(+$M$1*L89+('(A) AG-Anteil Soz.Vers.'!$C$8*'(A) Pers. BL'!$H89))*12,0)</f>
        <v>0</v>
      </c>
      <c r="N89" s="54">
        <f t="shared" ca="1" si="9"/>
        <v>0</v>
      </c>
      <c r="O89" s="39">
        <f>IF(OR(F89="Minijob",F89="Fremdpersonal",H89=0),0,IF((L89*12+M89+N89)&gt;'(A) AG-Anteil Soz.Vers.'!$C$33,'(A) AG-Anteil Soz.Vers.'!$C$33*$O$1,(L89*12+M89+N89)*$O$1))</f>
        <v>0</v>
      </c>
      <c r="P89" s="208">
        <f ca="1">IF(F89="Fremdpersonal",0,IF(F89="Minijob",L89*12*'(A) AG-Anteil Soz.Vers.'!$C$30,IF((L89*12+M89+N89)&gt;'(A) AG-Anteil Soz.Vers.'!$C$32,'(A) AG-Anteil Soz.Vers.'!$C$32*$P$1,(L89*12+M89+N89)*$P$1)))</f>
        <v>0</v>
      </c>
      <c r="Q89" s="54">
        <f t="shared" si="23"/>
        <v>0</v>
      </c>
      <c r="R89" s="54">
        <f t="shared" si="24"/>
        <v>0</v>
      </c>
      <c r="S89" s="202">
        <f t="shared" ca="1" si="10"/>
        <v>0</v>
      </c>
      <c r="T89" s="40"/>
      <c r="U89" s="40"/>
    </row>
    <row r="90" spans="1:21">
      <c r="A90" s="9"/>
      <c r="B90" s="9"/>
      <c r="C90" s="9"/>
      <c r="D90" s="9"/>
      <c r="E90" s="6"/>
      <c r="F90" s="6"/>
      <c r="G90" s="21"/>
      <c r="H90" s="67"/>
      <c r="I90" s="98">
        <f>IF(F90="",0,IF(F90="Fremdpersonal",VLOOKUP(D90,Tariftabellen!$T$25:$V$50,3,0),VLOOKUP(D90,Tariftabellen!$T$25:$V$50,2,0)))</f>
        <v>0</v>
      </c>
      <c r="J90" s="166" t="str">
        <f t="shared" ca="1" si="21"/>
        <v/>
      </c>
      <c r="K90" s="126" t="str">
        <f t="shared" ca="1" si="8"/>
        <v/>
      </c>
      <c r="L90" s="54">
        <f t="shared" si="22"/>
        <v>0</v>
      </c>
      <c r="M90" s="54">
        <f>IF(H90&gt;0,(+$M$1*L90+('(A) AG-Anteil Soz.Vers.'!$C$8*'(A) Pers. BL'!$H90))*12,0)</f>
        <v>0</v>
      </c>
      <c r="N90" s="54">
        <f t="shared" ca="1" si="9"/>
        <v>0</v>
      </c>
      <c r="O90" s="39">
        <f>IF(OR(F90="Minijob",F90="Fremdpersonal",H90=0),0,IF((L90*12+M90+N90)&gt;'(A) AG-Anteil Soz.Vers.'!$C$33,'(A) AG-Anteil Soz.Vers.'!$C$33*$O$1,(L90*12+M90+N90)*$O$1))</f>
        <v>0</v>
      </c>
      <c r="P90" s="208">
        <f ca="1">IF(F90="Fremdpersonal",0,IF(F90="Minijob",L90*12*'(A) AG-Anteil Soz.Vers.'!$C$30,IF((L90*12+M90+N90)&gt;'(A) AG-Anteil Soz.Vers.'!$C$32,'(A) AG-Anteil Soz.Vers.'!$C$32*$P$1,(L90*12+M90+N90)*$P$1)))</f>
        <v>0</v>
      </c>
      <c r="Q90" s="54">
        <f t="shared" si="23"/>
        <v>0</v>
      </c>
      <c r="R90" s="54">
        <f t="shared" si="24"/>
        <v>0</v>
      </c>
      <c r="S90" s="202">
        <f t="shared" ca="1" si="10"/>
        <v>0</v>
      </c>
      <c r="T90" s="40"/>
      <c r="U90" s="40"/>
    </row>
    <row r="91" spans="1:21">
      <c r="A91" s="9"/>
      <c r="B91" s="9"/>
      <c r="C91" s="9"/>
      <c r="D91" s="9"/>
      <c r="E91" s="6"/>
      <c r="F91" s="6"/>
      <c r="G91" s="21"/>
      <c r="H91" s="67"/>
      <c r="I91" s="98">
        <f>IF(F91="",0,IF(F91="Fremdpersonal",VLOOKUP(D91,Tariftabellen!$T$25:$V$50,3,0),VLOOKUP(D91,Tariftabellen!$T$25:$V$50,2,0)))</f>
        <v>0</v>
      </c>
      <c r="J91" s="166" t="str">
        <f t="shared" ca="1" si="21"/>
        <v/>
      </c>
      <c r="K91" s="126" t="str">
        <f t="shared" ca="1" si="8"/>
        <v/>
      </c>
      <c r="L91" s="54">
        <f t="shared" si="22"/>
        <v>0</v>
      </c>
      <c r="M91" s="54">
        <f>IF(H91&gt;0,(+$M$1*L91+('(A) AG-Anteil Soz.Vers.'!$C$8*'(A) Pers. BL'!$H91))*12,0)</f>
        <v>0</v>
      </c>
      <c r="N91" s="54">
        <f t="shared" ca="1" si="9"/>
        <v>0</v>
      </c>
      <c r="O91" s="39">
        <f>IF(OR(F91="Minijob",F91="Fremdpersonal",H91=0),0,IF((L91*12+M91+N91)&gt;'(A) AG-Anteil Soz.Vers.'!$C$33,'(A) AG-Anteil Soz.Vers.'!$C$33*$O$1,(L91*12+M91+N91)*$O$1))</f>
        <v>0</v>
      </c>
      <c r="P91" s="208">
        <f ca="1">IF(F91="Fremdpersonal",0,IF(F91="Minijob",L91*12*'(A) AG-Anteil Soz.Vers.'!$C$30,IF((L91*12+M91+N91)&gt;'(A) AG-Anteil Soz.Vers.'!$C$32,'(A) AG-Anteil Soz.Vers.'!$C$32*$P$1,(L91*12+M91+N91)*$P$1)))</f>
        <v>0</v>
      </c>
      <c r="Q91" s="54">
        <f t="shared" si="23"/>
        <v>0</v>
      </c>
      <c r="R91" s="54">
        <f t="shared" si="24"/>
        <v>0</v>
      </c>
      <c r="S91" s="202">
        <f t="shared" ca="1" si="10"/>
        <v>0</v>
      </c>
      <c r="T91" s="40"/>
      <c r="U91" s="40"/>
    </row>
    <row r="92" spans="1:21">
      <c r="A92" s="117"/>
      <c r="B92" s="20"/>
      <c r="C92" s="93"/>
      <c r="D92" s="93"/>
      <c r="E92" s="6"/>
      <c r="F92" s="94"/>
      <c r="G92" s="94"/>
      <c r="H92" s="95"/>
      <c r="I92" s="98">
        <f>IF(F92="",0,IF(F92="Fremdpersonal",VLOOKUP(D92,Tariftabellen!$T$25:$V$50,3,0),VLOOKUP(D92,Tariftabellen!$T$25:$V$50,2,0)))</f>
        <v>0</v>
      </c>
      <c r="J92" s="166" t="str">
        <f t="shared" ca="1" si="0"/>
        <v/>
      </c>
      <c r="K92" s="126" t="str">
        <f t="shared" ca="1" si="1"/>
        <v/>
      </c>
      <c r="L92" s="127">
        <f t="shared" ref="L92:L122" si="25">IF(F92&gt;0,J92*H92,0)</f>
        <v>0</v>
      </c>
      <c r="M92" s="54">
        <f>IF(H92&gt;0,(+$M$1*L92+('(A) AG-Anteil Soz.Vers.'!$C$8*'(A) Pers. BL'!$H92))*12,0)</f>
        <v>0</v>
      </c>
      <c r="N92" s="127">
        <f t="shared" ca="1" si="3"/>
        <v>0</v>
      </c>
      <c r="O92" s="92">
        <f>IF(OR(F92="Minijob",F92="Fremdpersonal",H92=0),0,IF((L92*12+M92+N92)&gt;'(A) AG-Anteil Soz.Vers.'!$C$33,'(A) AG-Anteil Soz.Vers.'!$C$33*$O$1,(L92*12+M92+N92)*$O$1))</f>
        <v>0</v>
      </c>
      <c r="P92" s="96">
        <f ca="1">IF(F92="Fremdpersonal",0,IF(F92="Minijob",L92*12*'(A) AG-Anteil Soz.Vers.'!$C$30,IF((L92*12+M92+N92)&gt;'(A) AG-Anteil Soz.Vers.'!$C$32,'(A) AG-Anteil Soz.Vers.'!$C$32*$P$1,(L92*12+M92+N92)*$P$1)))</f>
        <v>0</v>
      </c>
      <c r="Q92" s="54">
        <f t="shared" si="23"/>
        <v>0</v>
      </c>
      <c r="R92" s="127">
        <f t="shared" si="24"/>
        <v>0</v>
      </c>
      <c r="S92" s="202">
        <f t="shared" ref="S92:S122" ca="1" si="26">(L92*12+SUM(M92:R92))</f>
        <v>0</v>
      </c>
      <c r="T92" s="40"/>
      <c r="U92" s="40"/>
    </row>
    <row r="93" spans="1:21">
      <c r="A93" s="117"/>
      <c r="B93" s="20"/>
      <c r="C93" s="93"/>
      <c r="D93" s="93"/>
      <c r="E93" s="6"/>
      <c r="F93" s="94"/>
      <c r="G93" s="94"/>
      <c r="H93" s="95"/>
      <c r="I93" s="98">
        <f>IF(F93="",0,IF(F93="Fremdpersonal",VLOOKUP(D93,Tariftabellen!$T$25:$V$50,3,0),VLOOKUP(D93,Tariftabellen!$T$25:$V$50,2,0)))</f>
        <v>0</v>
      </c>
      <c r="J93" s="166" t="str">
        <f t="shared" ca="1" si="0"/>
        <v/>
      </c>
      <c r="K93" s="126" t="str">
        <f t="shared" ca="1" si="1"/>
        <v/>
      </c>
      <c r="L93" s="127">
        <f t="shared" si="25"/>
        <v>0</v>
      </c>
      <c r="M93" s="54">
        <f>IF(H93&gt;0,(+$M$1*L93+('(A) AG-Anteil Soz.Vers.'!$C$8*'(A) Pers. BL'!$H93))*12,0)</f>
        <v>0</v>
      </c>
      <c r="N93" s="127">
        <f t="shared" ca="1" si="3"/>
        <v>0</v>
      </c>
      <c r="O93" s="92">
        <f>IF(OR(F93="Minijob",F93="Fremdpersonal",H93=0),0,IF((L93*12+M93+N93)&gt;'(A) AG-Anteil Soz.Vers.'!$C$33,'(A) AG-Anteil Soz.Vers.'!$C$33*$O$1,(L93*12+M93+N93)*$O$1))</f>
        <v>0</v>
      </c>
      <c r="P93" s="96">
        <f ca="1">IF(F93="Fremdpersonal",0,IF(F93="Minijob",L93*12*'(A) AG-Anteil Soz.Vers.'!$C$30,IF((L93*12+M93+N93)&gt;'(A) AG-Anteil Soz.Vers.'!$C$32,'(A) AG-Anteil Soz.Vers.'!$C$32*$P$1,(L93*12+M93+N93)*$P$1)))</f>
        <v>0</v>
      </c>
      <c r="Q93" s="54">
        <f t="shared" si="23"/>
        <v>0</v>
      </c>
      <c r="R93" s="127">
        <f t="shared" si="24"/>
        <v>0</v>
      </c>
      <c r="S93" s="202">
        <f t="shared" ca="1" si="26"/>
        <v>0</v>
      </c>
      <c r="T93" s="40"/>
      <c r="U93" s="40"/>
    </row>
    <row r="94" spans="1:21">
      <c r="A94" s="117"/>
      <c r="B94" s="20"/>
      <c r="C94" s="93"/>
      <c r="D94" s="93"/>
      <c r="E94" s="6"/>
      <c r="F94" s="94"/>
      <c r="G94" s="94"/>
      <c r="H94" s="95"/>
      <c r="I94" s="98">
        <f>IF(F94="",0,IF(F94="Fremdpersonal",VLOOKUP(D94,Tariftabellen!$T$25:$V$50,3,0),VLOOKUP(D94,Tariftabellen!$T$25:$V$50,2,0)))</f>
        <v>0</v>
      </c>
      <c r="J94" s="166" t="str">
        <f t="shared" ca="1" si="0"/>
        <v/>
      </c>
      <c r="K94" s="126" t="str">
        <f t="shared" ca="1" si="1"/>
        <v/>
      </c>
      <c r="L94" s="127">
        <f t="shared" si="25"/>
        <v>0</v>
      </c>
      <c r="M94" s="54">
        <f>IF(H94&gt;0,(+$M$1*L94+('(A) AG-Anteil Soz.Vers.'!$C$8*'(A) Pers. BL'!$H94))*12,0)</f>
        <v>0</v>
      </c>
      <c r="N94" s="127">
        <f t="shared" ca="1" si="3"/>
        <v>0</v>
      </c>
      <c r="O94" s="92">
        <f>IF(OR(F94="Minijob",F94="Fremdpersonal",H94=0),0,IF((L94*12+M94+N94)&gt;'(A) AG-Anteil Soz.Vers.'!$C$33,'(A) AG-Anteil Soz.Vers.'!$C$33*$O$1,(L94*12+M94+N94)*$O$1))</f>
        <v>0</v>
      </c>
      <c r="P94" s="96">
        <f ca="1">IF(F94="Fremdpersonal",0,IF(F94="Minijob",L94*12*'(A) AG-Anteil Soz.Vers.'!$C$30,IF((L94*12+M94+N94)&gt;'(A) AG-Anteil Soz.Vers.'!$C$32,'(A) AG-Anteil Soz.Vers.'!$C$32*$P$1,(L94*12+M94+N94)*$P$1)))</f>
        <v>0</v>
      </c>
      <c r="Q94" s="54">
        <f t="shared" si="23"/>
        <v>0</v>
      </c>
      <c r="R94" s="127">
        <f t="shared" si="24"/>
        <v>0</v>
      </c>
      <c r="S94" s="202">
        <f t="shared" ca="1" si="26"/>
        <v>0</v>
      </c>
      <c r="T94" s="40"/>
      <c r="U94" s="40"/>
    </row>
    <row r="95" spans="1:21">
      <c r="A95" s="117"/>
      <c r="B95" s="20"/>
      <c r="C95" s="93"/>
      <c r="D95" s="93"/>
      <c r="E95" s="6"/>
      <c r="F95" s="94"/>
      <c r="G95" s="94"/>
      <c r="H95" s="95"/>
      <c r="I95" s="98">
        <f>IF(F95="",0,IF(F95="Fremdpersonal",VLOOKUP(D95,Tariftabellen!$T$25:$V$50,3,0),VLOOKUP(D95,Tariftabellen!$T$25:$V$50,2,0)))</f>
        <v>0</v>
      </c>
      <c r="J95" s="166" t="str">
        <f t="shared" ca="1" si="0"/>
        <v/>
      </c>
      <c r="K95" s="126" t="str">
        <f t="shared" ca="1" si="1"/>
        <v/>
      </c>
      <c r="L95" s="127">
        <f t="shared" si="25"/>
        <v>0</v>
      </c>
      <c r="M95" s="54">
        <f>IF(H95&gt;0,(+$M$1*L95+('(A) AG-Anteil Soz.Vers.'!$C$8*'(A) Pers. BL'!$H95))*12,0)</f>
        <v>0</v>
      </c>
      <c r="N95" s="127">
        <f t="shared" ca="1" si="3"/>
        <v>0</v>
      </c>
      <c r="O95" s="92">
        <f>IF(OR(F95="Minijob",F95="Fremdpersonal",H95=0),0,IF((L95*12+M95+N95)&gt;'(A) AG-Anteil Soz.Vers.'!$C$33,'(A) AG-Anteil Soz.Vers.'!$C$33*$O$1,(L95*12+M95+N95)*$O$1))</f>
        <v>0</v>
      </c>
      <c r="P95" s="96">
        <f ca="1">IF(F95="Fremdpersonal",0,IF(F95="Minijob",L95*12*'(A) AG-Anteil Soz.Vers.'!$C$30,IF((L95*12+M95+N95)&gt;'(A) AG-Anteil Soz.Vers.'!$C$32,'(A) AG-Anteil Soz.Vers.'!$C$32*$P$1,(L95*12+M95+N95)*$P$1)))</f>
        <v>0</v>
      </c>
      <c r="Q95" s="54">
        <f t="shared" si="23"/>
        <v>0</v>
      </c>
      <c r="R95" s="127">
        <f t="shared" si="24"/>
        <v>0</v>
      </c>
      <c r="S95" s="202">
        <f t="shared" ca="1" si="26"/>
        <v>0</v>
      </c>
      <c r="T95" s="40"/>
      <c r="U95" s="40"/>
    </row>
    <row r="96" spans="1:21">
      <c r="A96" s="117"/>
      <c r="B96" s="20"/>
      <c r="C96" s="93"/>
      <c r="D96" s="93"/>
      <c r="E96" s="6"/>
      <c r="F96" s="94"/>
      <c r="G96" s="94"/>
      <c r="H96" s="67"/>
      <c r="I96" s="98">
        <f>IF(F96="",0,IF(F96="Fremdpersonal",VLOOKUP(D96,Tariftabellen!$T$25:$V$50,3,0),VLOOKUP(D96,Tariftabellen!$T$25:$V$50,2,0)))</f>
        <v>0</v>
      </c>
      <c r="J96" s="166" t="str">
        <f t="shared" ca="1" si="0"/>
        <v/>
      </c>
      <c r="K96" s="126" t="str">
        <f t="shared" ca="1" si="1"/>
        <v/>
      </c>
      <c r="L96" s="127">
        <f t="shared" ref="L96:L108" si="27">IF(F96&gt;0,J96*H96,0)</f>
        <v>0</v>
      </c>
      <c r="M96" s="54">
        <f>IF(H96&gt;0,(+$M$1*L96+('(A) AG-Anteil Soz.Vers.'!$C$8*'(A) Pers. BL'!$H96))*12,0)</f>
        <v>0</v>
      </c>
      <c r="N96" s="127">
        <f t="shared" ref="N96:N108" ca="1" si="28">IF(ISERROR(K96*L96),0,K96*L96)</f>
        <v>0</v>
      </c>
      <c r="O96" s="92">
        <f>IF(OR(F96="Minijob",F96="Fremdpersonal",H96=0),0,IF((L96*12+M96+N96)&gt;'(A) AG-Anteil Soz.Vers.'!$C$33,'(A) AG-Anteil Soz.Vers.'!$C$33*$O$1,(L96*12+M96+N96)*$O$1))</f>
        <v>0</v>
      </c>
      <c r="P96" s="96">
        <f ca="1">IF(F96="Fremdpersonal",0,IF(F96="Minijob",L96*12*'(A) AG-Anteil Soz.Vers.'!$C$30,IF((L96*12+M96+N96)&gt;'(A) AG-Anteil Soz.Vers.'!$C$32,'(A) AG-Anteil Soz.Vers.'!$C$32*$P$1,(L96*12+M96+N96)*$P$1)))</f>
        <v>0</v>
      </c>
      <c r="Q96" s="54">
        <f t="shared" si="23"/>
        <v>0</v>
      </c>
      <c r="R96" s="127">
        <f t="shared" si="24"/>
        <v>0</v>
      </c>
      <c r="S96" s="202">
        <f t="shared" ref="S96:S108" ca="1" si="29">(L96*12+SUM(M96:R96))</f>
        <v>0</v>
      </c>
      <c r="T96" s="40"/>
      <c r="U96" s="40"/>
    </row>
    <row r="97" spans="1:21">
      <c r="A97" s="117"/>
      <c r="B97" s="20"/>
      <c r="C97" s="93"/>
      <c r="D97" s="93"/>
      <c r="E97" s="6"/>
      <c r="F97" s="94"/>
      <c r="G97" s="94"/>
      <c r="H97" s="67"/>
      <c r="I97" s="98">
        <f>IF(F97="",0,IF(F97="Fremdpersonal",VLOOKUP(D97,Tariftabellen!$T$25:$V$50,3,0),VLOOKUP(D97,Tariftabellen!$T$25:$V$50,2,0)))</f>
        <v>0</v>
      </c>
      <c r="J97" s="166" t="str">
        <f t="shared" ca="1" si="0"/>
        <v/>
      </c>
      <c r="K97" s="126" t="str">
        <f t="shared" ca="1" si="1"/>
        <v/>
      </c>
      <c r="L97" s="127">
        <f t="shared" si="27"/>
        <v>0</v>
      </c>
      <c r="M97" s="54">
        <f>IF(H97&gt;0,(+$M$1*L97+('(A) AG-Anteil Soz.Vers.'!$C$8*'(A) Pers. BL'!$H97))*12,0)</f>
        <v>0</v>
      </c>
      <c r="N97" s="127">
        <f t="shared" ca="1" si="28"/>
        <v>0</v>
      </c>
      <c r="O97" s="92">
        <f>IF(OR(F97="Minijob",F97="Fremdpersonal",H97=0),0,IF((L97*12+M97+N97)&gt;'(A) AG-Anteil Soz.Vers.'!$C$33,'(A) AG-Anteil Soz.Vers.'!$C$33*$O$1,(L97*12+M97+N97)*$O$1))</f>
        <v>0</v>
      </c>
      <c r="P97" s="96">
        <f ca="1">IF(F97="Fremdpersonal",0,IF(F97="Minijob",L97*12*'(A) AG-Anteil Soz.Vers.'!$C$30,IF((L97*12+M97+N97)&gt;'(A) AG-Anteil Soz.Vers.'!$C$32,'(A) AG-Anteil Soz.Vers.'!$C$32*$P$1,(L97*12+M97+N97)*$P$1)))</f>
        <v>0</v>
      </c>
      <c r="Q97" s="54">
        <f t="shared" si="23"/>
        <v>0</v>
      </c>
      <c r="R97" s="127">
        <f t="shared" si="24"/>
        <v>0</v>
      </c>
      <c r="S97" s="202">
        <f t="shared" ca="1" si="29"/>
        <v>0</v>
      </c>
      <c r="T97" s="40"/>
      <c r="U97" s="40"/>
    </row>
    <row r="98" spans="1:21">
      <c r="A98" s="117"/>
      <c r="B98" s="20"/>
      <c r="C98" s="93"/>
      <c r="D98" s="93"/>
      <c r="E98" s="6"/>
      <c r="F98" s="94"/>
      <c r="G98" s="94"/>
      <c r="H98" s="67"/>
      <c r="I98" s="98">
        <f>IF(F98="",0,IF(F98="Fremdpersonal",VLOOKUP(D98,Tariftabellen!$T$25:$V$50,3,0),VLOOKUP(D98,Tariftabellen!$T$25:$V$50,2,0)))</f>
        <v>0</v>
      </c>
      <c r="J98" s="166" t="str">
        <f t="shared" ca="1" si="0"/>
        <v/>
      </c>
      <c r="K98" s="126" t="str">
        <f t="shared" ca="1" si="1"/>
        <v/>
      </c>
      <c r="L98" s="127">
        <f t="shared" si="27"/>
        <v>0</v>
      </c>
      <c r="M98" s="54">
        <f>IF(H98&gt;0,(+$M$1*L98+('(A) AG-Anteil Soz.Vers.'!$C$8*'(A) Pers. BL'!$H98))*12,0)</f>
        <v>0</v>
      </c>
      <c r="N98" s="127">
        <f t="shared" ca="1" si="28"/>
        <v>0</v>
      </c>
      <c r="O98" s="92">
        <f>IF(OR(F98="Minijob",F98="Fremdpersonal",H98=0),0,IF((L98*12+M98+N98)&gt;'(A) AG-Anteil Soz.Vers.'!$C$33,'(A) AG-Anteil Soz.Vers.'!$C$33*$O$1,(L98*12+M98+N98)*$O$1))</f>
        <v>0</v>
      </c>
      <c r="P98" s="96">
        <f ca="1">IF(F98="Fremdpersonal",0,IF(F98="Minijob",L98*12*'(A) AG-Anteil Soz.Vers.'!$C$30,IF((L98*12+M98+N98)&gt;'(A) AG-Anteil Soz.Vers.'!$C$32,'(A) AG-Anteil Soz.Vers.'!$C$32*$P$1,(L98*12+M98+N98)*$P$1)))</f>
        <v>0</v>
      </c>
      <c r="Q98" s="54">
        <f t="shared" si="23"/>
        <v>0</v>
      </c>
      <c r="R98" s="127">
        <f t="shared" si="24"/>
        <v>0</v>
      </c>
      <c r="S98" s="202">
        <f t="shared" ca="1" si="29"/>
        <v>0</v>
      </c>
      <c r="T98" s="40"/>
      <c r="U98" s="40"/>
    </row>
    <row r="99" spans="1:21">
      <c r="A99" s="117"/>
      <c r="B99" s="20"/>
      <c r="C99" s="93"/>
      <c r="D99" s="93"/>
      <c r="E99" s="6"/>
      <c r="F99" s="94"/>
      <c r="G99" s="94"/>
      <c r="H99" s="67"/>
      <c r="I99" s="98">
        <f>IF(F99="",0,IF(F99="Fremdpersonal",VLOOKUP(D99,Tariftabellen!$T$25:$V$50,3,0),VLOOKUP(D99,Tariftabellen!$T$25:$V$50,2,0)))</f>
        <v>0</v>
      </c>
      <c r="J99" s="166" t="str">
        <f t="shared" ca="1" si="0"/>
        <v/>
      </c>
      <c r="K99" s="126" t="str">
        <f t="shared" ca="1" si="1"/>
        <v/>
      </c>
      <c r="L99" s="127">
        <f t="shared" si="27"/>
        <v>0</v>
      </c>
      <c r="M99" s="54">
        <f>IF(H99&gt;0,(+$M$1*L99+('(A) AG-Anteil Soz.Vers.'!$C$8*'(A) Pers. BL'!$H99))*12,0)</f>
        <v>0</v>
      </c>
      <c r="N99" s="127">
        <f t="shared" ca="1" si="28"/>
        <v>0</v>
      </c>
      <c r="O99" s="92">
        <f>IF(OR(F99="Minijob",F99="Fremdpersonal",H99=0),0,IF((L99*12+M99+N99)&gt;'(A) AG-Anteil Soz.Vers.'!$C$33,'(A) AG-Anteil Soz.Vers.'!$C$33*$O$1,(L99*12+M99+N99)*$O$1))</f>
        <v>0</v>
      </c>
      <c r="P99" s="96">
        <f ca="1">IF(F99="Fremdpersonal",0,IF(F99="Minijob",L99*12*'(A) AG-Anteil Soz.Vers.'!$C$30,IF((L99*12+M99+N99)&gt;'(A) AG-Anteil Soz.Vers.'!$C$32,'(A) AG-Anteil Soz.Vers.'!$C$32*$P$1,(L99*12+M99+N99)*$P$1)))</f>
        <v>0</v>
      </c>
      <c r="Q99" s="54">
        <f t="shared" si="23"/>
        <v>0</v>
      </c>
      <c r="R99" s="127">
        <f t="shared" si="24"/>
        <v>0</v>
      </c>
      <c r="S99" s="202">
        <f t="shared" ca="1" si="29"/>
        <v>0</v>
      </c>
      <c r="T99" s="40"/>
      <c r="U99" s="40"/>
    </row>
    <row r="100" spans="1:21">
      <c r="A100" s="117"/>
      <c r="B100" s="20"/>
      <c r="C100" s="93"/>
      <c r="D100" s="93"/>
      <c r="E100" s="6"/>
      <c r="F100" s="94"/>
      <c r="G100" s="94"/>
      <c r="H100" s="67"/>
      <c r="I100" s="98">
        <f>IF(F100="",0,IF(F100="Fremdpersonal",VLOOKUP(D100,Tariftabellen!$T$25:$V$50,3,0),VLOOKUP(D100,Tariftabellen!$T$25:$V$50,2,0)))</f>
        <v>0</v>
      </c>
      <c r="J100" s="166" t="str">
        <f t="shared" ca="1" si="0"/>
        <v/>
      </c>
      <c r="K100" s="126" t="str">
        <f t="shared" ca="1" si="1"/>
        <v/>
      </c>
      <c r="L100" s="127">
        <f t="shared" si="27"/>
        <v>0</v>
      </c>
      <c r="M100" s="54">
        <f>IF(H100&gt;0,(+$M$1*L100+('(A) AG-Anteil Soz.Vers.'!$C$8*'(A) Pers. BL'!$H100))*12,0)</f>
        <v>0</v>
      </c>
      <c r="N100" s="127">
        <f t="shared" ca="1" si="28"/>
        <v>0</v>
      </c>
      <c r="O100" s="92">
        <f>IF(OR(F100="Minijob",F100="Fremdpersonal",H100=0),0,IF((L100*12+M100+N100)&gt;'(A) AG-Anteil Soz.Vers.'!$C$33,'(A) AG-Anteil Soz.Vers.'!$C$33*$O$1,(L100*12+M100+N100)*$O$1))</f>
        <v>0</v>
      </c>
      <c r="P100" s="96">
        <f ca="1">IF(F100="Fremdpersonal",0,IF(F100="Minijob",L100*12*'(A) AG-Anteil Soz.Vers.'!$C$30,IF((L100*12+M100+N100)&gt;'(A) AG-Anteil Soz.Vers.'!$C$32,'(A) AG-Anteil Soz.Vers.'!$C$32*$P$1,(L100*12+M100+N100)*$P$1)))</f>
        <v>0</v>
      </c>
      <c r="Q100" s="54">
        <f t="shared" ref="Q100:Q122" si="30">IF(OR(F100="Minijob",F100="Fremdpersonal",H100=0),0,$Q$1*(L100*12+SUM(M100:N100)))</f>
        <v>0</v>
      </c>
      <c r="R100" s="127">
        <f t="shared" ref="R100:R122" si="31">IF(OR(F100="Minijob",F100="Fremdpersonal",H100=0),0,$R$1*L100*12)</f>
        <v>0</v>
      </c>
      <c r="S100" s="202">
        <f t="shared" ca="1" si="29"/>
        <v>0</v>
      </c>
      <c r="T100" s="40"/>
      <c r="U100" s="40"/>
    </row>
    <row r="101" spans="1:21">
      <c r="A101" s="117"/>
      <c r="B101" s="20"/>
      <c r="C101" s="93"/>
      <c r="D101" s="93"/>
      <c r="E101" s="6"/>
      <c r="F101" s="94"/>
      <c r="G101" s="94"/>
      <c r="H101" s="67"/>
      <c r="I101" s="98">
        <f>IF(F101="",0,IF(F101="Fremdpersonal",VLOOKUP(D101,Tariftabellen!$T$25:$V$50,3,0),VLOOKUP(D101,Tariftabellen!$T$25:$V$50,2,0)))</f>
        <v>0</v>
      </c>
      <c r="J101" s="166" t="str">
        <f t="shared" ca="1" si="0"/>
        <v/>
      </c>
      <c r="K101" s="126" t="str">
        <f t="shared" ca="1" si="1"/>
        <v/>
      </c>
      <c r="L101" s="127">
        <f t="shared" si="27"/>
        <v>0</v>
      </c>
      <c r="M101" s="54">
        <f>IF(H101&gt;0,(+$M$1*L101+('(A) AG-Anteil Soz.Vers.'!$C$8*'(A) Pers. BL'!$H101))*12,0)</f>
        <v>0</v>
      </c>
      <c r="N101" s="127">
        <f t="shared" ca="1" si="28"/>
        <v>0</v>
      </c>
      <c r="O101" s="92">
        <f>IF(OR(F101="Minijob",F101="Fremdpersonal",H101=0),0,IF((L101*12+M101+N101)&gt;'(A) AG-Anteil Soz.Vers.'!$C$33,'(A) AG-Anteil Soz.Vers.'!$C$33*$O$1,(L101*12+M101+N101)*$O$1))</f>
        <v>0</v>
      </c>
      <c r="P101" s="96">
        <f ca="1">IF(F101="Fremdpersonal",0,IF(F101="Minijob",L101*12*'(A) AG-Anteil Soz.Vers.'!$C$30,IF((L101*12+M101+N101)&gt;'(A) AG-Anteil Soz.Vers.'!$C$32,'(A) AG-Anteil Soz.Vers.'!$C$32*$P$1,(L101*12+M101+N101)*$P$1)))</f>
        <v>0</v>
      </c>
      <c r="Q101" s="54">
        <f t="shared" si="30"/>
        <v>0</v>
      </c>
      <c r="R101" s="127">
        <f t="shared" si="31"/>
        <v>0</v>
      </c>
      <c r="S101" s="202">
        <f t="shared" ca="1" si="29"/>
        <v>0</v>
      </c>
      <c r="T101" s="40"/>
      <c r="U101" s="40"/>
    </row>
    <row r="102" spans="1:21">
      <c r="A102" s="117"/>
      <c r="B102" s="20"/>
      <c r="C102" s="93"/>
      <c r="D102" s="93"/>
      <c r="E102" s="6"/>
      <c r="F102" s="94"/>
      <c r="G102" s="94"/>
      <c r="H102" s="67"/>
      <c r="I102" s="98">
        <f>IF(F102="",0,IF(F102="Fremdpersonal",VLOOKUP(D102,Tariftabellen!$T$25:$V$50,3,0),VLOOKUP(D102,Tariftabellen!$T$25:$V$50,2,0)))</f>
        <v>0</v>
      </c>
      <c r="J102" s="166" t="str">
        <f t="shared" ca="1" si="0"/>
        <v/>
      </c>
      <c r="K102" s="126" t="str">
        <f t="shared" ca="1" si="1"/>
        <v/>
      </c>
      <c r="L102" s="127">
        <f t="shared" si="27"/>
        <v>0</v>
      </c>
      <c r="M102" s="54">
        <f>IF(H102&gt;0,(+$M$1*L102+('(A) AG-Anteil Soz.Vers.'!$C$8*'(A) Pers. BL'!$H102))*12,0)</f>
        <v>0</v>
      </c>
      <c r="N102" s="127">
        <f t="shared" ca="1" si="28"/>
        <v>0</v>
      </c>
      <c r="O102" s="92">
        <f>IF(OR(F102="Minijob",F102="Fremdpersonal",H102=0),0,IF((L102*12+M102+N102)&gt;'(A) AG-Anteil Soz.Vers.'!$C$33,'(A) AG-Anteil Soz.Vers.'!$C$33*$O$1,(L102*12+M102+N102)*$O$1))</f>
        <v>0</v>
      </c>
      <c r="P102" s="96">
        <f ca="1">IF(F102="Fremdpersonal",0,IF(F102="Minijob",L102*12*'(A) AG-Anteil Soz.Vers.'!$C$30,IF((L102*12+M102+N102)&gt;'(A) AG-Anteil Soz.Vers.'!$C$32,'(A) AG-Anteil Soz.Vers.'!$C$32*$P$1,(L102*12+M102+N102)*$P$1)))</f>
        <v>0</v>
      </c>
      <c r="Q102" s="54">
        <f t="shared" si="30"/>
        <v>0</v>
      </c>
      <c r="R102" s="127">
        <f t="shared" si="31"/>
        <v>0</v>
      </c>
      <c r="S102" s="202">
        <f t="shared" ca="1" si="29"/>
        <v>0</v>
      </c>
      <c r="T102" s="40"/>
      <c r="U102" s="40"/>
    </row>
    <row r="103" spans="1:21">
      <c r="A103" s="117"/>
      <c r="B103" s="20"/>
      <c r="C103" s="93"/>
      <c r="D103" s="93"/>
      <c r="E103" s="6"/>
      <c r="F103" s="94"/>
      <c r="G103" s="94"/>
      <c r="H103" s="67"/>
      <c r="I103" s="98">
        <f>IF(F103="",0,IF(F103="Fremdpersonal",VLOOKUP(D103,Tariftabellen!$T$25:$V$50,3,0),VLOOKUP(D103,Tariftabellen!$T$25:$V$50,2,0)))</f>
        <v>0</v>
      </c>
      <c r="J103" s="166" t="str">
        <f t="shared" ca="1" si="0"/>
        <v/>
      </c>
      <c r="K103" s="126" t="str">
        <f t="shared" ca="1" si="1"/>
        <v/>
      </c>
      <c r="L103" s="127">
        <f t="shared" si="27"/>
        <v>0</v>
      </c>
      <c r="M103" s="54">
        <f>IF(H103&gt;0,(+$M$1*L103+('(A) AG-Anteil Soz.Vers.'!$C$8*'(A) Pers. BL'!$H103))*12,0)</f>
        <v>0</v>
      </c>
      <c r="N103" s="127">
        <f t="shared" ca="1" si="28"/>
        <v>0</v>
      </c>
      <c r="O103" s="92">
        <f>IF(OR(F103="Minijob",F103="Fremdpersonal",H103=0),0,IF((L103*12+M103+N103)&gt;'(A) AG-Anteil Soz.Vers.'!$C$33,'(A) AG-Anteil Soz.Vers.'!$C$33*$O$1,(L103*12+M103+N103)*$O$1))</f>
        <v>0</v>
      </c>
      <c r="P103" s="96">
        <f ca="1">IF(F103="Fremdpersonal",0,IF(F103="Minijob",L103*12*'(A) AG-Anteil Soz.Vers.'!$C$30,IF((L103*12+M103+N103)&gt;'(A) AG-Anteil Soz.Vers.'!$C$32,'(A) AG-Anteil Soz.Vers.'!$C$32*$P$1,(L103*12+M103+N103)*$P$1)))</f>
        <v>0</v>
      </c>
      <c r="Q103" s="54">
        <f t="shared" si="30"/>
        <v>0</v>
      </c>
      <c r="R103" s="127">
        <f t="shared" si="31"/>
        <v>0</v>
      </c>
      <c r="S103" s="202">
        <f t="shared" ca="1" si="29"/>
        <v>0</v>
      </c>
      <c r="T103" s="40"/>
      <c r="U103" s="40"/>
    </row>
    <row r="104" spans="1:21">
      <c r="A104" s="117"/>
      <c r="B104" s="20"/>
      <c r="C104" s="93"/>
      <c r="D104" s="93"/>
      <c r="E104" s="6"/>
      <c r="F104" s="94"/>
      <c r="G104" s="94"/>
      <c r="H104" s="67"/>
      <c r="I104" s="98">
        <f>IF(F104="",0,IF(F104="Fremdpersonal",VLOOKUP(D104,Tariftabellen!$T$25:$V$50,3,0),VLOOKUP(D104,Tariftabellen!$T$25:$V$50,2,0)))</f>
        <v>0</v>
      </c>
      <c r="J104" s="166" t="str">
        <f t="shared" ca="1" si="0"/>
        <v/>
      </c>
      <c r="K104" s="126" t="str">
        <f t="shared" ca="1" si="1"/>
        <v/>
      </c>
      <c r="L104" s="127">
        <f t="shared" si="27"/>
        <v>0</v>
      </c>
      <c r="M104" s="54">
        <f>IF(H104&gt;0,(+$M$1*L104+('(A) AG-Anteil Soz.Vers.'!$C$8*'(A) Pers. BL'!$H104))*12,0)</f>
        <v>0</v>
      </c>
      <c r="N104" s="127">
        <f t="shared" ca="1" si="28"/>
        <v>0</v>
      </c>
      <c r="O104" s="92">
        <f>IF(OR(F104="Minijob",F104="Fremdpersonal",H104=0),0,IF((L104*12+M104+N104)&gt;'(A) AG-Anteil Soz.Vers.'!$C$33,'(A) AG-Anteil Soz.Vers.'!$C$33*$O$1,(L104*12+M104+N104)*$O$1))</f>
        <v>0</v>
      </c>
      <c r="P104" s="96">
        <f ca="1">IF(F104="Fremdpersonal",0,IF(F104="Minijob",L104*12*'(A) AG-Anteil Soz.Vers.'!$C$30,IF((L104*12+M104+N104)&gt;'(A) AG-Anteil Soz.Vers.'!$C$32,'(A) AG-Anteil Soz.Vers.'!$C$32*$P$1,(L104*12+M104+N104)*$P$1)))</f>
        <v>0</v>
      </c>
      <c r="Q104" s="54">
        <f t="shared" si="30"/>
        <v>0</v>
      </c>
      <c r="R104" s="127">
        <f t="shared" si="31"/>
        <v>0</v>
      </c>
      <c r="S104" s="202">
        <f t="shared" ca="1" si="29"/>
        <v>0</v>
      </c>
      <c r="T104" s="40"/>
      <c r="U104" s="40"/>
    </row>
    <row r="105" spans="1:21">
      <c r="A105" s="117"/>
      <c r="B105" s="20"/>
      <c r="C105" s="93"/>
      <c r="D105" s="93"/>
      <c r="E105" s="6"/>
      <c r="F105" s="94"/>
      <c r="G105" s="94"/>
      <c r="H105" s="67"/>
      <c r="I105" s="98">
        <f>IF(F105="",0,IF(F105="Fremdpersonal",VLOOKUP(D105,Tariftabellen!$T$25:$V$50,3,0),VLOOKUP(D105,Tariftabellen!$T$25:$V$50,2,0)))</f>
        <v>0</v>
      </c>
      <c r="J105" s="166" t="str">
        <f t="shared" ca="1" si="0"/>
        <v/>
      </c>
      <c r="K105" s="126" t="str">
        <f t="shared" ca="1" si="1"/>
        <v/>
      </c>
      <c r="L105" s="127">
        <f t="shared" si="27"/>
        <v>0</v>
      </c>
      <c r="M105" s="54">
        <f>IF(H105&gt;0,(+$M$1*L105+('(A) AG-Anteil Soz.Vers.'!$C$8*'(A) Pers. BL'!$H105))*12,0)</f>
        <v>0</v>
      </c>
      <c r="N105" s="127">
        <f t="shared" ca="1" si="28"/>
        <v>0</v>
      </c>
      <c r="O105" s="92">
        <f>IF(OR(F105="Minijob",F105="Fremdpersonal",H105=0),0,IF((L105*12+M105+N105)&gt;'(A) AG-Anteil Soz.Vers.'!$C$33,'(A) AG-Anteil Soz.Vers.'!$C$33*$O$1,(L105*12+M105+N105)*$O$1))</f>
        <v>0</v>
      </c>
      <c r="P105" s="96">
        <f ca="1">IF(F105="Fremdpersonal",0,IF(F105="Minijob",L105*12*'(A) AG-Anteil Soz.Vers.'!$C$30,IF((L105*12+M105+N105)&gt;'(A) AG-Anteil Soz.Vers.'!$C$32,'(A) AG-Anteil Soz.Vers.'!$C$32*$P$1,(L105*12+M105+N105)*$P$1)))</f>
        <v>0</v>
      </c>
      <c r="Q105" s="54">
        <f t="shared" si="30"/>
        <v>0</v>
      </c>
      <c r="R105" s="127">
        <f t="shared" si="31"/>
        <v>0</v>
      </c>
      <c r="S105" s="202">
        <f t="shared" ca="1" si="29"/>
        <v>0</v>
      </c>
      <c r="T105" s="40"/>
      <c r="U105" s="40"/>
    </row>
    <row r="106" spans="1:21">
      <c r="A106" s="117"/>
      <c r="B106" s="20"/>
      <c r="C106" s="93"/>
      <c r="D106" s="93"/>
      <c r="E106" s="6"/>
      <c r="F106" s="94"/>
      <c r="G106" s="94"/>
      <c r="H106" s="67"/>
      <c r="I106" s="98">
        <f>IF(F106="",0,IF(F106="Fremdpersonal",VLOOKUP(D106,Tariftabellen!$T$25:$V$50,3,0),VLOOKUP(D106,Tariftabellen!$T$25:$V$50,2,0)))</f>
        <v>0</v>
      </c>
      <c r="J106" s="166" t="str">
        <f t="shared" ca="1" si="0"/>
        <v/>
      </c>
      <c r="K106" s="126" t="str">
        <f t="shared" ca="1" si="1"/>
        <v/>
      </c>
      <c r="L106" s="127">
        <f t="shared" si="27"/>
        <v>0</v>
      </c>
      <c r="M106" s="54">
        <f>IF(H106&gt;0,(+$M$1*L106+('(A) AG-Anteil Soz.Vers.'!$C$8*'(A) Pers. BL'!$H106))*12,0)</f>
        <v>0</v>
      </c>
      <c r="N106" s="127">
        <f t="shared" ca="1" si="28"/>
        <v>0</v>
      </c>
      <c r="O106" s="92">
        <f>IF(OR(F106="Minijob",F106="Fremdpersonal",H106=0),0,IF((L106*12+M106+N106)&gt;'(A) AG-Anteil Soz.Vers.'!$C$33,'(A) AG-Anteil Soz.Vers.'!$C$33*$O$1,(L106*12+M106+N106)*$O$1))</f>
        <v>0</v>
      </c>
      <c r="P106" s="96">
        <f ca="1">IF(F106="Fremdpersonal",0,IF(F106="Minijob",L106*12*'(A) AG-Anteil Soz.Vers.'!$C$30,IF((L106*12+M106+N106)&gt;'(A) AG-Anteil Soz.Vers.'!$C$32,'(A) AG-Anteil Soz.Vers.'!$C$32*$P$1,(L106*12+M106+N106)*$P$1)))</f>
        <v>0</v>
      </c>
      <c r="Q106" s="54">
        <f t="shared" si="30"/>
        <v>0</v>
      </c>
      <c r="R106" s="127">
        <f t="shared" si="31"/>
        <v>0</v>
      </c>
      <c r="S106" s="202">
        <f t="shared" ca="1" si="29"/>
        <v>0</v>
      </c>
      <c r="T106" s="40"/>
      <c r="U106" s="40"/>
    </row>
    <row r="107" spans="1:21">
      <c r="A107" s="117"/>
      <c r="B107" s="20"/>
      <c r="C107" s="93"/>
      <c r="D107" s="93"/>
      <c r="E107" s="6"/>
      <c r="F107" s="94"/>
      <c r="G107" s="94"/>
      <c r="H107" s="67"/>
      <c r="I107" s="98">
        <f>IF(F107="",0,IF(F107="Fremdpersonal",VLOOKUP(D107,Tariftabellen!$T$25:$V$50,3,0),VLOOKUP(D107,Tariftabellen!$T$25:$V$50,2,0)))</f>
        <v>0</v>
      </c>
      <c r="J107" s="166" t="str">
        <f t="shared" ca="1" si="0"/>
        <v/>
      </c>
      <c r="K107" s="126" t="str">
        <f t="shared" ca="1" si="1"/>
        <v/>
      </c>
      <c r="L107" s="127">
        <f t="shared" si="27"/>
        <v>0</v>
      </c>
      <c r="M107" s="54">
        <f>IF(H107&gt;0,(+$M$1*L107+('(A) AG-Anteil Soz.Vers.'!$C$8*'(A) Pers. BL'!$H107))*12,0)</f>
        <v>0</v>
      </c>
      <c r="N107" s="127">
        <f t="shared" ca="1" si="28"/>
        <v>0</v>
      </c>
      <c r="O107" s="92">
        <f>IF(OR(F107="Minijob",F107="Fremdpersonal",H107=0),0,IF((L107*12+M107+N107)&gt;'(A) AG-Anteil Soz.Vers.'!$C$33,'(A) AG-Anteil Soz.Vers.'!$C$33*$O$1,(L107*12+M107+N107)*$O$1))</f>
        <v>0</v>
      </c>
      <c r="P107" s="96">
        <f ca="1">IF(F107="Fremdpersonal",0,IF(F107="Minijob",L107*12*'(A) AG-Anteil Soz.Vers.'!$C$30,IF((L107*12+M107+N107)&gt;'(A) AG-Anteil Soz.Vers.'!$C$32,'(A) AG-Anteil Soz.Vers.'!$C$32*$P$1,(L107*12+M107+N107)*$P$1)))</f>
        <v>0</v>
      </c>
      <c r="Q107" s="54">
        <f t="shared" si="30"/>
        <v>0</v>
      </c>
      <c r="R107" s="127">
        <f t="shared" si="31"/>
        <v>0</v>
      </c>
      <c r="S107" s="202">
        <f t="shared" ca="1" si="29"/>
        <v>0</v>
      </c>
      <c r="T107" s="40"/>
      <c r="U107" s="40"/>
    </row>
    <row r="108" spans="1:21">
      <c r="A108" s="117"/>
      <c r="B108" s="20"/>
      <c r="C108" s="93"/>
      <c r="D108" s="93"/>
      <c r="E108" s="6"/>
      <c r="F108" s="94"/>
      <c r="G108" s="94"/>
      <c r="H108" s="67"/>
      <c r="I108" s="98">
        <f>IF(F108="",0,IF(F108="Fremdpersonal",VLOOKUP(D108,Tariftabellen!$T$25:$V$50,3,0),VLOOKUP(D108,Tariftabellen!$T$25:$V$50,2,0)))</f>
        <v>0</v>
      </c>
      <c r="J108" s="166" t="str">
        <f t="shared" ca="1" si="0"/>
        <v/>
      </c>
      <c r="K108" s="126" t="str">
        <f t="shared" ca="1" si="1"/>
        <v/>
      </c>
      <c r="L108" s="127">
        <f t="shared" si="27"/>
        <v>0</v>
      </c>
      <c r="M108" s="54">
        <f>IF(H108&gt;0,(+$M$1*L108+('(A) AG-Anteil Soz.Vers.'!$C$8*'(A) Pers. BL'!$H108))*12,0)</f>
        <v>0</v>
      </c>
      <c r="N108" s="127">
        <f t="shared" ca="1" si="28"/>
        <v>0</v>
      </c>
      <c r="O108" s="92">
        <f>IF(OR(F108="Minijob",F108="Fremdpersonal",H108=0),0,IF((L108*12+M108+N108)&gt;'(A) AG-Anteil Soz.Vers.'!$C$33,'(A) AG-Anteil Soz.Vers.'!$C$33*$O$1,(L108*12+M108+N108)*$O$1))</f>
        <v>0</v>
      </c>
      <c r="P108" s="96">
        <f ca="1">IF(F108="Fremdpersonal",0,IF(F108="Minijob",L108*12*'(A) AG-Anteil Soz.Vers.'!$C$30,IF((L108*12+M108+N108)&gt;'(A) AG-Anteil Soz.Vers.'!$C$32,'(A) AG-Anteil Soz.Vers.'!$C$32*$P$1,(L108*12+M108+N108)*$P$1)))</f>
        <v>0</v>
      </c>
      <c r="Q108" s="54">
        <f t="shared" si="30"/>
        <v>0</v>
      </c>
      <c r="R108" s="127">
        <f t="shared" si="31"/>
        <v>0</v>
      </c>
      <c r="S108" s="202">
        <f t="shared" ca="1" si="29"/>
        <v>0</v>
      </c>
      <c r="T108" s="40"/>
      <c r="U108" s="40"/>
    </row>
    <row r="109" spans="1:21">
      <c r="A109" s="117"/>
      <c r="B109" s="20"/>
      <c r="C109" s="93"/>
      <c r="D109" s="93"/>
      <c r="E109" s="6"/>
      <c r="F109" s="94"/>
      <c r="G109" s="94"/>
      <c r="H109" s="95"/>
      <c r="I109" s="98">
        <f>IF(F109="",0,IF(F109="Fremdpersonal",VLOOKUP(D109,Tariftabellen!$T$25:$V$50,3,0),VLOOKUP(D109,Tariftabellen!$T$25:$V$50,2,0)))</f>
        <v>0</v>
      </c>
      <c r="J109" s="166" t="str">
        <f t="shared" ca="1" si="0"/>
        <v/>
      </c>
      <c r="K109" s="126" t="str">
        <f t="shared" ca="1" si="1"/>
        <v/>
      </c>
      <c r="L109" s="127">
        <f t="shared" si="25"/>
        <v>0</v>
      </c>
      <c r="M109" s="54">
        <f>IF(H109&gt;0,(+$M$1*L109+('(A) AG-Anteil Soz.Vers.'!$C$8*'(A) Pers. BL'!$H109))*12,0)</f>
        <v>0</v>
      </c>
      <c r="N109" s="127">
        <f t="shared" ca="1" si="3"/>
        <v>0</v>
      </c>
      <c r="O109" s="92">
        <f>IF(OR(F109="Minijob",F109="Fremdpersonal",H109=0),0,IF((L109*12+M109+N109)&gt;'(A) AG-Anteil Soz.Vers.'!$C$33,'(A) AG-Anteil Soz.Vers.'!$C$33*$O$1,(L109*12+M109+N109)*$O$1))</f>
        <v>0</v>
      </c>
      <c r="P109" s="96">
        <f ca="1">IF(F109="Fremdpersonal",0,IF(F109="Minijob",L109*12*'(A) AG-Anteil Soz.Vers.'!$C$30,IF((L109*12+M109+N109)&gt;'(A) AG-Anteil Soz.Vers.'!$C$32,'(A) AG-Anteil Soz.Vers.'!$C$32*$P$1,(L109*12+M109+N109)*$P$1)))</f>
        <v>0</v>
      </c>
      <c r="Q109" s="54">
        <f t="shared" si="30"/>
        <v>0</v>
      </c>
      <c r="R109" s="127">
        <f t="shared" si="31"/>
        <v>0</v>
      </c>
      <c r="S109" s="202">
        <f t="shared" ca="1" si="26"/>
        <v>0</v>
      </c>
      <c r="T109" s="40"/>
      <c r="U109" s="40"/>
    </row>
    <row r="110" spans="1:21">
      <c r="A110" s="117"/>
      <c r="B110" s="20"/>
      <c r="C110" s="93"/>
      <c r="D110" s="93"/>
      <c r="E110" s="6"/>
      <c r="F110" s="94"/>
      <c r="G110" s="94"/>
      <c r="H110" s="95"/>
      <c r="I110" s="98">
        <f>IF(F110="",0,IF(F110="Fremdpersonal",VLOOKUP(D110,Tariftabellen!$T$25:$V$50,3,0),VLOOKUP(D110,Tariftabellen!$T$25:$V$50,2,0)))</f>
        <v>0</v>
      </c>
      <c r="J110" s="166" t="str">
        <f t="shared" ca="1" si="0"/>
        <v/>
      </c>
      <c r="K110" s="126" t="str">
        <f t="shared" ca="1" si="1"/>
        <v/>
      </c>
      <c r="L110" s="127">
        <f t="shared" si="25"/>
        <v>0</v>
      </c>
      <c r="M110" s="54">
        <f>IF(H110&gt;0,(+$M$1*L110+('(A) AG-Anteil Soz.Vers.'!$C$8*'(A) Pers. BL'!$H110))*12,0)</f>
        <v>0</v>
      </c>
      <c r="N110" s="127">
        <f t="shared" ca="1" si="3"/>
        <v>0</v>
      </c>
      <c r="O110" s="92">
        <f>IF(OR(F110="Minijob",F110="Fremdpersonal",H110=0),0,IF((L110*12+M110+N110)&gt;'(A) AG-Anteil Soz.Vers.'!$C$33,'(A) AG-Anteil Soz.Vers.'!$C$33*$O$1,(L110*12+M110+N110)*$O$1))</f>
        <v>0</v>
      </c>
      <c r="P110" s="96">
        <f ca="1">IF(F110="Fremdpersonal",0,IF(F110="Minijob",L110*12*'(A) AG-Anteil Soz.Vers.'!$C$30,IF((L110*12+M110+N110)&gt;'(A) AG-Anteil Soz.Vers.'!$C$32,'(A) AG-Anteil Soz.Vers.'!$C$32*$P$1,(L110*12+M110+N110)*$P$1)))</f>
        <v>0</v>
      </c>
      <c r="Q110" s="54">
        <f t="shared" si="30"/>
        <v>0</v>
      </c>
      <c r="R110" s="127">
        <f t="shared" si="31"/>
        <v>0</v>
      </c>
      <c r="S110" s="202">
        <f t="shared" ca="1" si="26"/>
        <v>0</v>
      </c>
      <c r="T110" s="40"/>
      <c r="U110" s="40"/>
    </row>
    <row r="111" spans="1:21">
      <c r="A111" s="117"/>
      <c r="B111" s="20"/>
      <c r="C111" s="93"/>
      <c r="D111" s="93"/>
      <c r="E111" s="6"/>
      <c r="F111" s="94"/>
      <c r="G111" s="94"/>
      <c r="H111" s="95"/>
      <c r="I111" s="98">
        <f>IF(F111="",0,IF(F111="Fremdpersonal",VLOOKUP(D111,Tariftabellen!$T$25:$V$50,3,0),VLOOKUP(D111,Tariftabellen!$T$25:$V$50,2,0)))</f>
        <v>0</v>
      </c>
      <c r="J111" s="166" t="str">
        <f t="shared" ca="1" si="0"/>
        <v/>
      </c>
      <c r="K111" s="126" t="str">
        <f t="shared" ca="1" si="1"/>
        <v/>
      </c>
      <c r="L111" s="127">
        <f t="shared" si="25"/>
        <v>0</v>
      </c>
      <c r="M111" s="54">
        <f>IF(H111&gt;0,(+$M$1*L111+('(A) AG-Anteil Soz.Vers.'!$C$8*'(A) Pers. BL'!$H111))*12,0)</f>
        <v>0</v>
      </c>
      <c r="N111" s="127">
        <f t="shared" ca="1" si="3"/>
        <v>0</v>
      </c>
      <c r="O111" s="92">
        <f>IF(OR(F111="Minijob",F111="Fremdpersonal",H111=0),0,IF((L111*12+M111+N111)&gt;'(A) AG-Anteil Soz.Vers.'!$C$33,'(A) AG-Anteil Soz.Vers.'!$C$33*$O$1,(L111*12+M111+N111)*$O$1))</f>
        <v>0</v>
      </c>
      <c r="P111" s="96">
        <f ca="1">IF(F111="Fremdpersonal",0,IF(F111="Minijob",L111*12*'(A) AG-Anteil Soz.Vers.'!$C$30,IF((L111*12+M111+N111)&gt;'(A) AG-Anteil Soz.Vers.'!$C$32,'(A) AG-Anteil Soz.Vers.'!$C$32*$P$1,(L111*12+M111+N111)*$P$1)))</f>
        <v>0</v>
      </c>
      <c r="Q111" s="54">
        <f t="shared" si="30"/>
        <v>0</v>
      </c>
      <c r="R111" s="127">
        <f t="shared" si="31"/>
        <v>0</v>
      </c>
      <c r="S111" s="202">
        <f t="shared" ca="1" si="26"/>
        <v>0</v>
      </c>
      <c r="T111" s="40"/>
      <c r="U111" s="40"/>
    </row>
    <row r="112" spans="1:21">
      <c r="A112" s="117"/>
      <c r="B112" s="20"/>
      <c r="C112" s="93"/>
      <c r="D112" s="93"/>
      <c r="E112" s="6"/>
      <c r="F112" s="94"/>
      <c r="G112" s="94"/>
      <c r="H112" s="95"/>
      <c r="I112" s="98">
        <f>IF(F112="",0,IF(F112="Fremdpersonal",VLOOKUP(D112,Tariftabellen!$T$25:$V$50,3,0),VLOOKUP(D112,Tariftabellen!$T$25:$V$50,2,0)))</f>
        <v>0</v>
      </c>
      <c r="J112" s="166" t="str">
        <f t="shared" ca="1" si="0"/>
        <v/>
      </c>
      <c r="K112" s="126" t="str">
        <f t="shared" ca="1" si="1"/>
        <v/>
      </c>
      <c r="L112" s="127">
        <f t="shared" si="25"/>
        <v>0</v>
      </c>
      <c r="M112" s="54">
        <f>IF(H112&gt;0,(+$M$1*L112+('(A) AG-Anteil Soz.Vers.'!$C$8*'(A) Pers. BL'!$H112))*12,0)</f>
        <v>0</v>
      </c>
      <c r="N112" s="127">
        <f t="shared" ca="1" si="3"/>
        <v>0</v>
      </c>
      <c r="O112" s="92">
        <f>IF(OR(F112="Minijob",F112="Fremdpersonal",H112=0),0,IF((L112*12+M112+N112)&gt;'(A) AG-Anteil Soz.Vers.'!$C$33,'(A) AG-Anteil Soz.Vers.'!$C$33*$O$1,(L112*12+M112+N112)*$O$1))</f>
        <v>0</v>
      </c>
      <c r="P112" s="96">
        <f ca="1">IF(F112="Fremdpersonal",0,IF(F112="Minijob",L112*12*'(A) AG-Anteil Soz.Vers.'!$C$30,IF((L112*12+M112+N112)&gt;'(A) AG-Anteil Soz.Vers.'!$C$32,'(A) AG-Anteil Soz.Vers.'!$C$32*$P$1,(L112*12+M112+N112)*$P$1)))</f>
        <v>0</v>
      </c>
      <c r="Q112" s="54">
        <f t="shared" si="30"/>
        <v>0</v>
      </c>
      <c r="R112" s="127">
        <f t="shared" si="31"/>
        <v>0</v>
      </c>
      <c r="S112" s="202">
        <f t="shared" ca="1" si="26"/>
        <v>0</v>
      </c>
      <c r="T112" s="40"/>
      <c r="U112" s="40"/>
    </row>
    <row r="113" spans="1:21">
      <c r="A113" s="117"/>
      <c r="B113" s="20"/>
      <c r="C113" s="93"/>
      <c r="D113" s="93"/>
      <c r="E113" s="6"/>
      <c r="F113" s="94"/>
      <c r="G113" s="94"/>
      <c r="H113" s="95"/>
      <c r="I113" s="98">
        <f>IF(F113="",0,IF(F113="Fremdpersonal",VLOOKUP(D113,Tariftabellen!$T$25:$V$50,3,0),VLOOKUP(D113,Tariftabellen!$T$25:$V$50,2,0)))</f>
        <v>0</v>
      </c>
      <c r="J113" s="166" t="str">
        <f t="shared" ca="1" si="0"/>
        <v/>
      </c>
      <c r="K113" s="126" t="str">
        <f t="shared" ca="1" si="1"/>
        <v/>
      </c>
      <c r="L113" s="127">
        <f t="shared" si="25"/>
        <v>0</v>
      </c>
      <c r="M113" s="54">
        <f>IF(H113&gt;0,(+$M$1*L113+('(A) AG-Anteil Soz.Vers.'!$C$8*'(A) Pers. BL'!$H113))*12,0)</f>
        <v>0</v>
      </c>
      <c r="N113" s="127">
        <f t="shared" ca="1" si="3"/>
        <v>0</v>
      </c>
      <c r="O113" s="92">
        <f>IF(OR(F113="Minijob",F113="Fremdpersonal",H113=0),0,IF((L113*12+M113+N113)&gt;'(A) AG-Anteil Soz.Vers.'!$C$33,'(A) AG-Anteil Soz.Vers.'!$C$33*$O$1,(L113*12+M113+N113)*$O$1))</f>
        <v>0</v>
      </c>
      <c r="P113" s="96">
        <f ca="1">IF(F113="Fremdpersonal",0,IF(F113="Minijob",L113*12*'(A) AG-Anteil Soz.Vers.'!$C$30,IF((L113*12+M113+N113)&gt;'(A) AG-Anteil Soz.Vers.'!$C$32,'(A) AG-Anteil Soz.Vers.'!$C$32*$P$1,(L113*12+M113+N113)*$P$1)))</f>
        <v>0</v>
      </c>
      <c r="Q113" s="54">
        <f t="shared" si="30"/>
        <v>0</v>
      </c>
      <c r="R113" s="127">
        <f t="shared" si="31"/>
        <v>0</v>
      </c>
      <c r="S113" s="202">
        <f t="shared" ca="1" si="26"/>
        <v>0</v>
      </c>
      <c r="T113" s="40"/>
      <c r="U113" s="40"/>
    </row>
    <row r="114" spans="1:21">
      <c r="A114" s="117"/>
      <c r="B114" s="20"/>
      <c r="C114" s="93"/>
      <c r="D114" s="93"/>
      <c r="E114" s="6"/>
      <c r="F114" s="94"/>
      <c r="G114" s="94"/>
      <c r="H114" s="95"/>
      <c r="I114" s="98">
        <f>IF(F114="",0,IF(F114="Fremdpersonal",VLOOKUP(D114,Tariftabellen!$T$25:$V$50,3,0),VLOOKUP(D114,Tariftabellen!$T$25:$V$50,2,0)))</f>
        <v>0</v>
      </c>
      <c r="J114" s="166" t="str">
        <f t="shared" ca="1" si="0"/>
        <v/>
      </c>
      <c r="K114" s="126" t="str">
        <f t="shared" ca="1" si="1"/>
        <v/>
      </c>
      <c r="L114" s="127">
        <f t="shared" si="25"/>
        <v>0</v>
      </c>
      <c r="M114" s="54">
        <f>IF(H114&gt;0,(+$M$1*L114+('(A) AG-Anteil Soz.Vers.'!$C$8*'(A) Pers. BL'!$H114))*12,0)</f>
        <v>0</v>
      </c>
      <c r="N114" s="127">
        <f t="shared" ca="1" si="3"/>
        <v>0</v>
      </c>
      <c r="O114" s="92">
        <f>IF(OR(F114="Minijob",F114="Fremdpersonal",H114=0),0,IF((L114*12+M114+N114)&gt;'(A) AG-Anteil Soz.Vers.'!$C$33,'(A) AG-Anteil Soz.Vers.'!$C$33*$O$1,(L114*12+M114+N114)*$O$1))</f>
        <v>0</v>
      </c>
      <c r="P114" s="96">
        <f ca="1">IF(F114="Fremdpersonal",0,IF(F114="Minijob",L114*12*'(A) AG-Anteil Soz.Vers.'!$C$30,IF((L114*12+M114+N114)&gt;'(A) AG-Anteil Soz.Vers.'!$C$32,'(A) AG-Anteil Soz.Vers.'!$C$32*$P$1,(L114*12+M114+N114)*$P$1)))</f>
        <v>0</v>
      </c>
      <c r="Q114" s="54">
        <f t="shared" si="30"/>
        <v>0</v>
      </c>
      <c r="R114" s="127">
        <f t="shared" si="31"/>
        <v>0</v>
      </c>
      <c r="S114" s="202">
        <f t="shared" ca="1" si="26"/>
        <v>0</v>
      </c>
      <c r="T114" s="40"/>
      <c r="U114" s="40"/>
    </row>
    <row r="115" spans="1:21">
      <c r="A115" s="117"/>
      <c r="B115" s="20"/>
      <c r="C115" s="93"/>
      <c r="D115" s="93"/>
      <c r="E115" s="6"/>
      <c r="F115" s="94"/>
      <c r="G115" s="94"/>
      <c r="H115" s="95"/>
      <c r="I115" s="98">
        <f>IF(F115="",0,IF(F115="Fremdpersonal",VLOOKUP(D115,Tariftabellen!$T$25:$V$50,3,0),VLOOKUP(D115,Tariftabellen!$T$25:$V$50,2,0)))</f>
        <v>0</v>
      </c>
      <c r="J115" s="166" t="str">
        <f t="shared" ca="1" si="0"/>
        <v/>
      </c>
      <c r="K115" s="126" t="str">
        <f t="shared" ca="1" si="1"/>
        <v/>
      </c>
      <c r="L115" s="127">
        <f t="shared" si="25"/>
        <v>0</v>
      </c>
      <c r="M115" s="54">
        <f>IF(H115&gt;0,(+$M$1*L115+('(A) AG-Anteil Soz.Vers.'!$C$8*'(A) Pers. BL'!$H115))*12,0)</f>
        <v>0</v>
      </c>
      <c r="N115" s="127">
        <f t="shared" ca="1" si="3"/>
        <v>0</v>
      </c>
      <c r="O115" s="92">
        <f>IF(OR(F115="Minijob",F115="Fremdpersonal",H115=0),0,IF((L115*12+M115+N115)&gt;'(A) AG-Anteil Soz.Vers.'!$C$33,'(A) AG-Anteil Soz.Vers.'!$C$33*$O$1,(L115*12+M115+N115)*$O$1))</f>
        <v>0</v>
      </c>
      <c r="P115" s="96">
        <f ca="1">IF(F115="Fremdpersonal",0,IF(F115="Minijob",L115*12*'(A) AG-Anteil Soz.Vers.'!$C$30,IF((L115*12+M115+N115)&gt;'(A) AG-Anteil Soz.Vers.'!$C$32,'(A) AG-Anteil Soz.Vers.'!$C$32*$P$1,(L115*12+M115+N115)*$P$1)))</f>
        <v>0</v>
      </c>
      <c r="Q115" s="54">
        <f t="shared" si="30"/>
        <v>0</v>
      </c>
      <c r="R115" s="127">
        <f t="shared" si="31"/>
        <v>0</v>
      </c>
      <c r="S115" s="202">
        <f t="shared" ca="1" si="26"/>
        <v>0</v>
      </c>
      <c r="T115" s="40"/>
      <c r="U115" s="40"/>
    </row>
    <row r="116" spans="1:21">
      <c r="A116" s="117"/>
      <c r="B116" s="20"/>
      <c r="C116" s="93"/>
      <c r="D116" s="93"/>
      <c r="E116" s="6"/>
      <c r="F116" s="94"/>
      <c r="G116" s="94"/>
      <c r="H116" s="95"/>
      <c r="I116" s="98">
        <f>IF(F116="",0,IF(F116="Fremdpersonal",VLOOKUP(D116,Tariftabellen!$T$25:$V$50,3,0),VLOOKUP(D116,Tariftabellen!$T$25:$V$50,2,0)))</f>
        <v>0</v>
      </c>
      <c r="J116" s="166" t="str">
        <f t="shared" ca="1" si="0"/>
        <v/>
      </c>
      <c r="K116" s="126" t="str">
        <f t="shared" ca="1" si="1"/>
        <v/>
      </c>
      <c r="L116" s="127">
        <f t="shared" si="25"/>
        <v>0</v>
      </c>
      <c r="M116" s="54">
        <f>IF(H116&gt;0,(+$M$1*L116+('(A) AG-Anteil Soz.Vers.'!$C$8*'(A) Pers. BL'!$H116))*12,0)</f>
        <v>0</v>
      </c>
      <c r="N116" s="127">
        <f t="shared" ca="1" si="3"/>
        <v>0</v>
      </c>
      <c r="O116" s="92">
        <f>IF(OR(F116="Minijob",F116="Fremdpersonal",H116=0),0,IF((L116*12+M116+N116)&gt;'(A) AG-Anteil Soz.Vers.'!$C$33,'(A) AG-Anteil Soz.Vers.'!$C$33*$O$1,(L116*12+M116+N116)*$O$1))</f>
        <v>0</v>
      </c>
      <c r="P116" s="96">
        <f ca="1">IF(F116="Fremdpersonal",0,IF(F116="Minijob",L116*12*'(A) AG-Anteil Soz.Vers.'!$C$30,IF((L116*12+M116+N116)&gt;'(A) AG-Anteil Soz.Vers.'!$C$32,'(A) AG-Anteil Soz.Vers.'!$C$32*$P$1,(L116*12+M116+N116)*$P$1)))</f>
        <v>0</v>
      </c>
      <c r="Q116" s="54">
        <f t="shared" si="30"/>
        <v>0</v>
      </c>
      <c r="R116" s="127">
        <f t="shared" si="31"/>
        <v>0</v>
      </c>
      <c r="S116" s="202">
        <f t="shared" ca="1" si="26"/>
        <v>0</v>
      </c>
      <c r="T116" s="40"/>
      <c r="U116" s="40"/>
    </row>
    <row r="117" spans="1:21">
      <c r="A117" s="117"/>
      <c r="B117" s="20"/>
      <c r="C117" s="93"/>
      <c r="D117" s="93"/>
      <c r="E117" s="6"/>
      <c r="F117" s="94"/>
      <c r="G117" s="94"/>
      <c r="H117" s="95"/>
      <c r="I117" s="98">
        <f>IF(F117="",0,IF(F117="Fremdpersonal",VLOOKUP(D117,Tariftabellen!$T$25:$V$50,3,0),VLOOKUP(D117,Tariftabellen!$T$25:$V$50,2,0)))</f>
        <v>0</v>
      </c>
      <c r="J117" s="166" t="str">
        <f t="shared" ca="1" si="0"/>
        <v/>
      </c>
      <c r="K117" s="126" t="str">
        <f t="shared" ca="1" si="1"/>
        <v/>
      </c>
      <c r="L117" s="127">
        <f t="shared" si="25"/>
        <v>0</v>
      </c>
      <c r="M117" s="54">
        <f>IF(H117&gt;0,(+$M$1*L117+('(A) AG-Anteil Soz.Vers.'!$C$8*'(A) Pers. BL'!$H117))*12,0)</f>
        <v>0</v>
      </c>
      <c r="N117" s="127">
        <f t="shared" ca="1" si="3"/>
        <v>0</v>
      </c>
      <c r="O117" s="92">
        <f>IF(OR(F117="Minijob",F117="Fremdpersonal",H117=0),0,IF((L117*12+M117+N117)&gt;'(A) AG-Anteil Soz.Vers.'!$C$33,'(A) AG-Anteil Soz.Vers.'!$C$33*$O$1,(L117*12+M117+N117)*$O$1))</f>
        <v>0</v>
      </c>
      <c r="P117" s="96">
        <f ca="1">IF(F117="Fremdpersonal",0,IF(F117="Minijob",L117*12*'(A) AG-Anteil Soz.Vers.'!$C$30,IF((L117*12+M117+N117)&gt;'(A) AG-Anteil Soz.Vers.'!$C$32,'(A) AG-Anteil Soz.Vers.'!$C$32*$P$1,(L117*12+M117+N117)*$P$1)))</f>
        <v>0</v>
      </c>
      <c r="Q117" s="54">
        <f t="shared" si="30"/>
        <v>0</v>
      </c>
      <c r="R117" s="127">
        <f t="shared" si="31"/>
        <v>0</v>
      </c>
      <c r="S117" s="202">
        <f t="shared" ca="1" si="26"/>
        <v>0</v>
      </c>
      <c r="T117" s="40"/>
      <c r="U117" s="40"/>
    </row>
    <row r="118" spans="1:21">
      <c r="A118" s="117"/>
      <c r="B118" s="20"/>
      <c r="C118" s="93"/>
      <c r="D118" s="93"/>
      <c r="E118" s="6"/>
      <c r="F118" s="94"/>
      <c r="G118" s="94"/>
      <c r="H118" s="95"/>
      <c r="I118" s="98">
        <f>IF(F118="",0,IF(F118="Fremdpersonal",VLOOKUP(D118,Tariftabellen!$T$25:$V$50,3,0),VLOOKUP(D118,Tariftabellen!$T$25:$V$50,2,0)))</f>
        <v>0</v>
      </c>
      <c r="J118" s="166" t="str">
        <f t="shared" ca="1" si="0"/>
        <v/>
      </c>
      <c r="K118" s="126" t="str">
        <f t="shared" ca="1" si="1"/>
        <v/>
      </c>
      <c r="L118" s="127">
        <f t="shared" si="25"/>
        <v>0</v>
      </c>
      <c r="M118" s="54">
        <f>IF(H118&gt;0,(+$M$1*L118+('(A) AG-Anteil Soz.Vers.'!$C$8*'(A) Pers. BL'!$H118))*12,0)</f>
        <v>0</v>
      </c>
      <c r="N118" s="127">
        <f t="shared" ca="1" si="3"/>
        <v>0</v>
      </c>
      <c r="O118" s="92">
        <f>IF(OR(F118="Minijob",F118="Fremdpersonal",H118=0),0,IF((L118*12+M118+N118)&gt;'(A) AG-Anteil Soz.Vers.'!$C$33,'(A) AG-Anteil Soz.Vers.'!$C$33*$O$1,(L118*12+M118+N118)*$O$1))</f>
        <v>0</v>
      </c>
      <c r="P118" s="96">
        <f ca="1">IF(F118="Fremdpersonal",0,IF(F118="Minijob",L118*12*'(A) AG-Anteil Soz.Vers.'!$C$30,IF((L118*12+M118+N118)&gt;'(A) AG-Anteil Soz.Vers.'!$C$32,'(A) AG-Anteil Soz.Vers.'!$C$32*$P$1,(L118*12+M118+N118)*$P$1)))</f>
        <v>0</v>
      </c>
      <c r="Q118" s="54">
        <f t="shared" si="30"/>
        <v>0</v>
      </c>
      <c r="R118" s="127">
        <f t="shared" si="31"/>
        <v>0</v>
      </c>
      <c r="S118" s="202">
        <f t="shared" ca="1" si="26"/>
        <v>0</v>
      </c>
      <c r="T118" s="40"/>
      <c r="U118" s="40"/>
    </row>
    <row r="119" spans="1:21">
      <c r="A119" s="117"/>
      <c r="B119" s="20"/>
      <c r="C119" s="93"/>
      <c r="D119" s="93"/>
      <c r="E119" s="6"/>
      <c r="F119" s="94"/>
      <c r="G119" s="94"/>
      <c r="H119" s="95"/>
      <c r="I119" s="98">
        <f>IF(F119="",0,IF(F119="Fremdpersonal",VLOOKUP(D119,Tariftabellen!$T$25:$V$50,3,0),VLOOKUP(D119,Tariftabellen!$T$25:$V$50,2,0)))</f>
        <v>0</v>
      </c>
      <c r="J119" s="166" t="str">
        <f t="shared" ca="1" si="0"/>
        <v/>
      </c>
      <c r="K119" s="126" t="str">
        <f t="shared" ca="1" si="1"/>
        <v/>
      </c>
      <c r="L119" s="127">
        <f t="shared" si="25"/>
        <v>0</v>
      </c>
      <c r="M119" s="54">
        <f>IF(H119&gt;0,(+$M$1*L119+('(A) AG-Anteil Soz.Vers.'!$C$8*'(A) Pers. BL'!$H119))*12,0)</f>
        <v>0</v>
      </c>
      <c r="N119" s="127">
        <f t="shared" ca="1" si="3"/>
        <v>0</v>
      </c>
      <c r="O119" s="92">
        <f>IF(OR(F119="Minijob",F119="Fremdpersonal",H119=0),0,IF((L119*12+M119+N119)&gt;'(A) AG-Anteil Soz.Vers.'!$C$33,'(A) AG-Anteil Soz.Vers.'!$C$33*$O$1,(L119*12+M119+N119)*$O$1))</f>
        <v>0</v>
      </c>
      <c r="P119" s="96">
        <f ca="1">IF(F119="Fremdpersonal",0,IF(F119="Minijob",L119*12*'(A) AG-Anteil Soz.Vers.'!$C$30,IF((L119*12+M119+N119)&gt;'(A) AG-Anteil Soz.Vers.'!$C$32,'(A) AG-Anteil Soz.Vers.'!$C$32*$P$1,(L119*12+M119+N119)*$P$1)))</f>
        <v>0</v>
      </c>
      <c r="Q119" s="54">
        <f t="shared" si="30"/>
        <v>0</v>
      </c>
      <c r="R119" s="127">
        <f t="shared" si="31"/>
        <v>0</v>
      </c>
      <c r="S119" s="202">
        <f t="shared" ca="1" si="26"/>
        <v>0</v>
      </c>
      <c r="T119" s="40"/>
      <c r="U119" s="40"/>
    </row>
    <row r="120" spans="1:21">
      <c r="A120" s="117"/>
      <c r="B120" s="20"/>
      <c r="C120" s="93"/>
      <c r="D120" s="93"/>
      <c r="E120" s="6"/>
      <c r="F120" s="94"/>
      <c r="G120" s="94"/>
      <c r="H120" s="95"/>
      <c r="I120" s="98">
        <f>IF(F120="",0,IF(F120="Fremdpersonal",VLOOKUP(D120,Tariftabellen!$T$25:$V$50,3,0),VLOOKUP(D120,Tariftabellen!$T$25:$V$50,2,0)))</f>
        <v>0</v>
      </c>
      <c r="J120" s="166" t="str">
        <f t="shared" ca="1" si="0"/>
        <v/>
      </c>
      <c r="K120" s="126" t="str">
        <f t="shared" ca="1" si="1"/>
        <v/>
      </c>
      <c r="L120" s="127">
        <f t="shared" si="25"/>
        <v>0</v>
      </c>
      <c r="M120" s="54">
        <f>IF(H120&gt;0,(+$M$1*L120+('(A) AG-Anteil Soz.Vers.'!$C$8*'(A) Pers. BL'!$H120))*12,0)</f>
        <v>0</v>
      </c>
      <c r="N120" s="127">
        <f t="shared" ca="1" si="3"/>
        <v>0</v>
      </c>
      <c r="O120" s="92">
        <f>IF(OR(F120="Minijob",F120="Fremdpersonal",H120=0),0,IF((L120*12+M120+N120)&gt;'(A) AG-Anteil Soz.Vers.'!$C$33,'(A) AG-Anteil Soz.Vers.'!$C$33*$O$1,(L120*12+M120+N120)*$O$1))</f>
        <v>0</v>
      </c>
      <c r="P120" s="96">
        <f ca="1">IF(F120="Fremdpersonal",0,IF(F120="Minijob",L120*12*'(A) AG-Anteil Soz.Vers.'!$C$30,IF((L120*12+M120+N120)&gt;'(A) AG-Anteil Soz.Vers.'!$C$32,'(A) AG-Anteil Soz.Vers.'!$C$32*$P$1,(L120*12+M120+N120)*$P$1)))</f>
        <v>0</v>
      </c>
      <c r="Q120" s="54">
        <f t="shared" si="30"/>
        <v>0</v>
      </c>
      <c r="R120" s="127">
        <f t="shared" si="31"/>
        <v>0</v>
      </c>
      <c r="S120" s="202">
        <f t="shared" ca="1" si="26"/>
        <v>0</v>
      </c>
      <c r="T120" s="40"/>
      <c r="U120" s="40"/>
    </row>
    <row r="121" spans="1:21">
      <c r="A121" s="117"/>
      <c r="B121" s="20"/>
      <c r="C121" s="93"/>
      <c r="D121" s="93"/>
      <c r="E121" s="6"/>
      <c r="F121" s="94"/>
      <c r="G121" s="94"/>
      <c r="H121" s="95"/>
      <c r="I121" s="98">
        <f>IF(F121="",0,IF(F121="Fremdpersonal",VLOOKUP(D121,Tariftabellen!$T$25:$V$50,3,0),VLOOKUP(D121,Tariftabellen!$T$25:$V$50,2,0)))</f>
        <v>0</v>
      </c>
      <c r="J121" s="166" t="str">
        <f t="shared" ca="1" si="0"/>
        <v/>
      </c>
      <c r="K121" s="126" t="str">
        <f t="shared" ca="1" si="1"/>
        <v/>
      </c>
      <c r="L121" s="127">
        <f t="shared" si="25"/>
        <v>0</v>
      </c>
      <c r="M121" s="54">
        <f>IF(H121&gt;0,(+$M$1*L121+('(A) AG-Anteil Soz.Vers.'!$C$8*'(A) Pers. BL'!$H121))*12,0)</f>
        <v>0</v>
      </c>
      <c r="N121" s="127">
        <f t="shared" ca="1" si="3"/>
        <v>0</v>
      </c>
      <c r="O121" s="92">
        <f>IF(OR(F121="Minijob",F121="Fremdpersonal",H121=0),0,IF((L121*12+M121+N121)&gt;'(A) AG-Anteil Soz.Vers.'!$C$33,'(A) AG-Anteil Soz.Vers.'!$C$33*$O$1,(L121*12+M121+N121)*$O$1))</f>
        <v>0</v>
      </c>
      <c r="P121" s="96">
        <f ca="1">IF(F121="Fremdpersonal",0,IF(F121="Minijob",L121*12*'(A) AG-Anteil Soz.Vers.'!$C$30,IF((L121*12+M121+N121)&gt;'(A) AG-Anteil Soz.Vers.'!$C$32,'(A) AG-Anteil Soz.Vers.'!$C$32*$P$1,(L121*12+M121+N121)*$P$1)))</f>
        <v>0</v>
      </c>
      <c r="Q121" s="54">
        <f t="shared" si="30"/>
        <v>0</v>
      </c>
      <c r="R121" s="127">
        <f t="shared" si="31"/>
        <v>0</v>
      </c>
      <c r="S121" s="202">
        <f t="shared" ca="1" si="26"/>
        <v>0</v>
      </c>
      <c r="T121" s="40"/>
      <c r="U121" s="40"/>
    </row>
    <row r="122" spans="1:21" ht="15.75" thickBot="1">
      <c r="A122" s="122"/>
      <c r="B122" s="123"/>
      <c r="C122" s="93"/>
      <c r="D122" s="93"/>
      <c r="E122" s="114"/>
      <c r="F122" s="94"/>
      <c r="G122" s="94"/>
      <c r="H122" s="95"/>
      <c r="I122" s="98">
        <f>IF(F122="",0,IF(F122="Fremdpersonal",VLOOKUP(D122,Tariftabellen!$T$25:$V$50,3,0),VLOOKUP(D122,Tariftabellen!$T$25:$V$50,2,0)))</f>
        <v>0</v>
      </c>
      <c r="J122" s="214" t="str">
        <f t="shared" ca="1" si="0"/>
        <v/>
      </c>
      <c r="K122" s="126" t="str">
        <f t="shared" ca="1" si="1"/>
        <v/>
      </c>
      <c r="L122" s="127">
        <f t="shared" si="25"/>
        <v>0</v>
      </c>
      <c r="M122" s="221">
        <f>IF(H122&gt;0,(+$M$1*L122+('(A) AG-Anteil Soz.Vers.'!$C$8*'(A) Pers. BL'!$H122))*12,0)</f>
        <v>0</v>
      </c>
      <c r="N122" s="127">
        <f t="shared" ca="1" si="3"/>
        <v>0</v>
      </c>
      <c r="O122" s="92">
        <f>IF(OR(F122="Minijob",F122="Fremdpersonal",H122=0),0,IF((L122*12+M122+N122)&gt;'(A) AG-Anteil Soz.Vers.'!$C$33,'(A) AG-Anteil Soz.Vers.'!$C$33*$O$1,(L122*12+M122+N122)*$O$1))</f>
        <v>0</v>
      </c>
      <c r="P122" s="96">
        <f ca="1">IF(F122="Fremdpersonal",0,IF(F122="Minijob",L122*12*'(A) AG-Anteil Soz.Vers.'!$C$30,IF((L122*12+M122+N122)&gt;'(A) AG-Anteil Soz.Vers.'!$C$32,'(A) AG-Anteil Soz.Vers.'!$C$32*$P$1,(L122*12+M122+N122)*$P$1)))</f>
        <v>0</v>
      </c>
      <c r="Q122" s="221">
        <f t="shared" si="30"/>
        <v>0</v>
      </c>
      <c r="R122" s="127">
        <f t="shared" si="31"/>
        <v>0</v>
      </c>
      <c r="S122" s="203">
        <f t="shared" ca="1" si="26"/>
        <v>0</v>
      </c>
      <c r="T122" s="40"/>
      <c r="U122" s="40"/>
    </row>
    <row r="123" spans="1:21" ht="15.75" thickTop="1">
      <c r="A123" s="97" t="s">
        <v>201</v>
      </c>
      <c r="B123" s="97"/>
      <c r="C123" s="103"/>
      <c r="D123" s="103"/>
      <c r="E123" s="104"/>
      <c r="F123" s="104"/>
      <c r="G123" s="104"/>
      <c r="H123" s="124">
        <f>SUBTOTAL(109,'(A) Pers. BL'!$H$4:$H$122)</f>
        <v>0</v>
      </c>
      <c r="I123" s="98"/>
      <c r="J123" s="99"/>
      <c r="K123" s="99"/>
      <c r="L123" s="107">
        <f>SUBTOTAL(109,'(A) Pers. BL'!$L$4:$L$122)</f>
        <v>0</v>
      </c>
      <c r="M123" s="107">
        <f>SUBTOTAL(109,'(A) Pers. BL'!$M$4:$M$122)</f>
        <v>0</v>
      </c>
      <c r="N123" s="107">
        <f ca="1">SUBTOTAL(109,'(A) Pers. BL'!$N$4:$N$122)</f>
        <v>0</v>
      </c>
      <c r="O123" s="107">
        <f>SUBTOTAL(109,'(A) Pers. BL'!$O$4:$O$122)</f>
        <v>0</v>
      </c>
      <c r="P123" s="107">
        <f ca="1">SUBTOTAL(109,'(A) Pers. BL'!$P$4:$P$122)</f>
        <v>0</v>
      </c>
      <c r="Q123" s="107">
        <f>SUBTOTAL(109,'(A) Pers. BL'!$Q$4:$Q$122)</f>
        <v>0</v>
      </c>
      <c r="R123" s="107">
        <f>SUM(R4:R122)</f>
        <v>0</v>
      </c>
      <c r="S123" s="107">
        <f ca="1">SUM(S4:S122)</f>
        <v>0</v>
      </c>
      <c r="T123" s="27"/>
      <c r="U123" s="27"/>
    </row>
    <row r="124" spans="1:21">
      <c r="A124" s="42"/>
      <c r="B124" s="42"/>
      <c r="C124" s="42"/>
      <c r="D124" s="42"/>
      <c r="E124" s="43"/>
      <c r="F124" s="43"/>
      <c r="G124" s="43"/>
      <c r="H124" s="62"/>
      <c r="I124" s="63" t="str">
        <f>IF(C124="","",IF(C124=Tariftabellen!#REF!,VLOOKUP(D124,Tariftabellen!#REF!,2,0),VLOOKUP(D124,Tariftabellen!#REF!,2,0)))</f>
        <v/>
      </c>
      <c r="J124" s="64"/>
      <c r="K124" s="64"/>
      <c r="L124" s="65"/>
      <c r="M124" s="65"/>
      <c r="N124" s="65"/>
      <c r="O124" s="65"/>
      <c r="P124" s="64"/>
      <c r="Q124" s="65"/>
      <c r="R124" s="66"/>
      <c r="S124" s="44" t="str">
        <f>IF(E124="SuE",VLOOKUP(F124,Tariftabellen!#REF!,2,0),IF(E124="VKA",VLOOKUP(F124,Tariftabellen!#REF!,2,0),IF(E124="TVL_S",VLOOKUP(F124,Tariftabellen!#REF!,2,0),IF(E124="KAT",VLOOKUP(F124,Tariftabellen!#REF!,2,0),""))))</f>
        <v/>
      </c>
      <c r="T124" s="27"/>
      <c r="U124" s="27"/>
    </row>
    <row r="125" spans="1:21">
      <c r="A125" s="27"/>
      <c r="B125" s="27"/>
      <c r="C125" s="27"/>
      <c r="D125" s="40"/>
      <c r="E125" s="27"/>
      <c r="F125" s="40"/>
      <c r="G125" s="40"/>
      <c r="H125" s="45"/>
      <c r="I125" s="45"/>
      <c r="J125" s="7"/>
      <c r="K125" s="7"/>
      <c r="L125" s="7"/>
      <c r="M125" s="7"/>
      <c r="N125" s="7"/>
      <c r="O125" s="7"/>
      <c r="P125" s="7"/>
      <c r="Q125" s="46"/>
      <c r="R125" s="7"/>
      <c r="S125" s="7"/>
      <c r="T125" s="27"/>
      <c r="U125" s="27"/>
    </row>
    <row r="126" spans="1:21">
      <c r="A126" s="27"/>
      <c r="B126" s="27"/>
      <c r="C126" s="27"/>
      <c r="D126" s="27"/>
      <c r="E126" s="27"/>
      <c r="F126" s="27"/>
      <c r="G126" s="27"/>
      <c r="H126" s="27"/>
      <c r="I126" s="27"/>
      <c r="J126" s="27"/>
      <c r="K126" s="27"/>
      <c r="L126" s="27"/>
      <c r="M126" s="27"/>
      <c r="N126" s="27"/>
      <c r="O126" s="27"/>
      <c r="P126" s="27"/>
      <c r="Q126" s="27"/>
      <c r="R126" s="27"/>
      <c r="S126" s="27"/>
      <c r="T126" s="27"/>
      <c r="U126" s="27"/>
    </row>
    <row r="127" spans="1:21">
      <c r="A127" s="27"/>
      <c r="B127" s="27"/>
      <c r="C127" s="27"/>
      <c r="D127" s="27"/>
      <c r="E127" s="27"/>
      <c r="F127" s="27"/>
      <c r="G127" s="27"/>
      <c r="H127" s="27"/>
      <c r="I127" s="27"/>
      <c r="J127" s="27"/>
      <c r="K127" s="27"/>
      <c r="L127" s="27"/>
      <c r="M127" s="27"/>
      <c r="N127" s="27"/>
      <c r="O127" s="27"/>
      <c r="P127" s="27"/>
      <c r="Q127" s="27"/>
      <c r="R127" s="27"/>
      <c r="S127" s="27"/>
      <c r="T127" s="27"/>
      <c r="U127" s="27"/>
    </row>
    <row r="128" spans="1:21">
      <c r="A128" s="27"/>
      <c r="B128" s="27"/>
      <c r="C128" s="27"/>
      <c r="D128" s="27"/>
      <c r="E128" s="27"/>
      <c r="F128" s="27"/>
      <c r="G128" s="27"/>
      <c r="H128" s="27"/>
      <c r="I128" s="27"/>
      <c r="J128" s="27"/>
      <c r="K128" s="27"/>
      <c r="L128" s="27"/>
      <c r="M128" s="27"/>
      <c r="N128" s="27"/>
      <c r="O128" s="27"/>
      <c r="P128" s="27"/>
      <c r="Q128" s="27"/>
      <c r="R128" s="27"/>
      <c r="S128" s="27"/>
      <c r="T128" s="27"/>
      <c r="U128" s="27"/>
    </row>
    <row r="129" spans="1:21">
      <c r="A129" s="27"/>
      <c r="B129" s="27"/>
      <c r="C129" s="27"/>
      <c r="D129" s="27"/>
      <c r="E129" s="27"/>
      <c r="F129" s="27"/>
      <c r="G129" s="27"/>
      <c r="H129" s="27"/>
      <c r="I129" s="27"/>
      <c r="J129" s="27"/>
      <c r="K129" s="27"/>
      <c r="L129" s="27"/>
      <c r="M129" s="27"/>
      <c r="N129" s="27"/>
      <c r="O129" s="27"/>
      <c r="P129" s="27"/>
      <c r="Q129" s="27"/>
      <c r="R129" s="27"/>
      <c r="S129" s="27"/>
      <c r="T129" s="27"/>
      <c r="U129" s="27"/>
    </row>
    <row r="130" spans="1:21">
      <c r="A130" s="27"/>
      <c r="B130" s="27"/>
      <c r="C130" s="27"/>
      <c r="D130" s="27"/>
      <c r="E130" s="27"/>
      <c r="F130" s="27"/>
      <c r="G130" s="27"/>
      <c r="H130" s="27"/>
      <c r="I130" s="27"/>
      <c r="J130" s="27"/>
      <c r="K130" s="27"/>
      <c r="L130" s="27"/>
      <c r="M130" s="27"/>
      <c r="N130" s="27"/>
      <c r="O130" s="27"/>
      <c r="P130" s="27"/>
      <c r="Q130" s="27"/>
      <c r="R130" s="27"/>
      <c r="S130" s="27"/>
      <c r="T130" s="27"/>
      <c r="U130" s="27"/>
    </row>
    <row r="131" spans="1:21">
      <c r="A131" s="27"/>
      <c r="B131" s="27"/>
      <c r="C131" s="27"/>
      <c r="D131" s="27"/>
      <c r="E131" s="27"/>
      <c r="F131" s="27"/>
      <c r="G131" s="27"/>
      <c r="H131" s="27"/>
      <c r="I131" s="27"/>
      <c r="J131" s="27"/>
      <c r="K131" s="27"/>
      <c r="L131" s="27"/>
      <c r="M131" s="27"/>
      <c r="N131" s="27"/>
      <c r="O131" s="27"/>
      <c r="P131" s="27"/>
      <c r="Q131" s="27"/>
      <c r="R131" s="27"/>
      <c r="S131" s="27"/>
      <c r="T131" s="27"/>
      <c r="U131" s="27"/>
    </row>
    <row r="132" spans="1:21">
      <c r="A132" s="27"/>
      <c r="B132" s="27"/>
      <c r="C132" s="27"/>
      <c r="D132" s="27"/>
      <c r="E132" s="27"/>
      <c r="F132" s="27"/>
      <c r="G132" s="27"/>
      <c r="H132" s="27"/>
      <c r="I132" s="27"/>
      <c r="J132" s="27"/>
      <c r="K132" s="27"/>
      <c r="L132" s="27"/>
      <c r="M132" s="27"/>
      <c r="N132" s="27"/>
      <c r="O132" s="27"/>
      <c r="P132" s="27"/>
      <c r="Q132" s="27"/>
      <c r="R132" s="27"/>
      <c r="S132" s="27"/>
      <c r="T132" s="27"/>
      <c r="U132" s="27"/>
    </row>
    <row r="133" spans="1:21">
      <c r="A133" s="27"/>
      <c r="B133" s="27"/>
      <c r="C133" s="27"/>
      <c r="D133" s="27"/>
      <c r="E133" s="27"/>
      <c r="F133" s="27"/>
      <c r="G133" s="27"/>
      <c r="H133" s="27"/>
      <c r="I133" s="27"/>
      <c r="J133" s="27"/>
      <c r="K133" s="27"/>
      <c r="L133" s="27"/>
      <c r="M133" s="27"/>
      <c r="N133" s="27"/>
      <c r="O133" s="27"/>
      <c r="P133" s="27"/>
      <c r="Q133" s="27"/>
      <c r="R133" s="27"/>
      <c r="S133" s="27"/>
      <c r="T133" s="27"/>
      <c r="U133" s="27"/>
    </row>
    <row r="134" spans="1:21">
      <c r="A134" s="27"/>
      <c r="B134" s="27"/>
      <c r="C134" s="27"/>
      <c r="D134" s="27"/>
      <c r="E134" s="27"/>
      <c r="F134" s="27"/>
      <c r="G134" s="27"/>
      <c r="H134" s="27"/>
      <c r="I134" s="27"/>
      <c r="J134" s="27"/>
      <c r="K134" s="27"/>
      <c r="L134" s="27"/>
      <c r="M134" s="27"/>
      <c r="N134" s="27"/>
      <c r="O134" s="27"/>
      <c r="P134" s="27"/>
      <c r="Q134" s="27"/>
      <c r="R134" s="27"/>
      <c r="S134" s="27"/>
      <c r="T134" s="27"/>
      <c r="U134" s="27"/>
    </row>
    <row r="135" spans="1:21">
      <c r="A135" s="27"/>
      <c r="B135" s="27"/>
      <c r="C135" s="27"/>
      <c r="D135" s="27"/>
      <c r="E135" s="27"/>
      <c r="F135" s="27"/>
      <c r="G135" s="27"/>
      <c r="H135" s="27"/>
      <c r="I135" s="27"/>
      <c r="J135" s="27"/>
      <c r="K135" s="27"/>
      <c r="L135" s="27"/>
      <c r="M135" s="27"/>
      <c r="N135" s="27"/>
      <c r="O135" s="27"/>
      <c r="P135" s="27"/>
      <c r="Q135" s="27"/>
      <c r="R135" s="27"/>
      <c r="S135" s="27"/>
      <c r="T135" s="27"/>
      <c r="U135" s="27"/>
    </row>
    <row r="136" spans="1:21">
      <c r="A136" s="27"/>
      <c r="B136" s="27"/>
      <c r="C136" s="27"/>
      <c r="D136" s="27"/>
      <c r="E136" s="27"/>
      <c r="F136" s="27"/>
      <c r="G136" s="27"/>
      <c r="H136" s="27"/>
      <c r="I136" s="27"/>
      <c r="J136" s="27"/>
      <c r="K136" s="27"/>
      <c r="L136" s="27"/>
      <c r="M136" s="27"/>
      <c r="N136" s="27"/>
      <c r="O136" s="27"/>
      <c r="P136" s="27"/>
      <c r="Q136" s="27"/>
      <c r="R136" s="27"/>
      <c r="S136" s="27"/>
      <c r="T136" s="27"/>
      <c r="U136" s="27"/>
    </row>
    <row r="137" spans="1:21">
      <c r="A137" s="27"/>
      <c r="B137" s="27"/>
      <c r="C137" s="27"/>
      <c r="D137" s="27"/>
      <c r="E137" s="27"/>
      <c r="F137" s="27"/>
      <c r="G137" s="27"/>
      <c r="H137" s="27"/>
      <c r="I137" s="27"/>
      <c r="J137" s="27"/>
      <c r="K137" s="27"/>
      <c r="L137" s="27"/>
      <c r="M137" s="27"/>
      <c r="N137" s="27"/>
      <c r="O137" s="27"/>
      <c r="P137" s="27"/>
      <c r="Q137" s="27"/>
      <c r="R137" s="27"/>
      <c r="S137" s="27"/>
      <c r="T137" s="27"/>
      <c r="U137" s="27"/>
    </row>
    <row r="138" spans="1:21">
      <c r="A138" s="27"/>
      <c r="B138" s="27"/>
      <c r="C138" s="27"/>
      <c r="D138" s="27"/>
      <c r="E138" s="27"/>
      <c r="F138" s="27"/>
      <c r="G138" s="27"/>
      <c r="H138" s="27"/>
      <c r="I138" s="27"/>
      <c r="J138" s="27"/>
      <c r="K138" s="27"/>
      <c r="L138" s="27"/>
      <c r="M138" s="27"/>
      <c r="N138" s="27"/>
      <c r="O138" s="27"/>
      <c r="P138" s="27"/>
      <c r="Q138" s="27"/>
      <c r="R138" s="27"/>
      <c r="S138" s="27"/>
      <c r="T138" s="27"/>
      <c r="U138" s="27"/>
    </row>
    <row r="139" spans="1:21">
      <c r="A139" s="27"/>
      <c r="B139" s="27"/>
      <c r="C139" s="27"/>
      <c r="D139" s="27"/>
      <c r="E139" s="27"/>
      <c r="F139" s="27"/>
      <c r="G139" s="27"/>
      <c r="H139" s="27"/>
      <c r="I139" s="27"/>
      <c r="J139" s="27"/>
      <c r="K139" s="27"/>
      <c r="L139" s="27"/>
      <c r="M139" s="27"/>
      <c r="N139" s="27"/>
      <c r="O139" s="27"/>
      <c r="P139" s="27"/>
      <c r="Q139" s="27"/>
      <c r="R139" s="27"/>
      <c r="S139" s="27"/>
      <c r="T139" s="27"/>
      <c r="U139" s="27"/>
    </row>
    <row r="140" spans="1:21">
      <c r="A140" s="27"/>
      <c r="B140" s="27"/>
      <c r="C140" s="27"/>
      <c r="D140" s="27"/>
      <c r="E140" s="27"/>
      <c r="F140" s="27"/>
      <c r="G140" s="27"/>
      <c r="H140" s="27"/>
      <c r="I140" s="27"/>
      <c r="J140" s="27"/>
      <c r="K140" s="27"/>
      <c r="L140" s="27"/>
      <c r="M140" s="27"/>
      <c r="N140" s="27"/>
      <c r="O140" s="27"/>
      <c r="P140" s="27"/>
      <c r="Q140" s="27"/>
      <c r="R140" s="27"/>
      <c r="S140" s="27"/>
      <c r="T140" s="27"/>
      <c r="U140" s="27"/>
    </row>
    <row r="141" spans="1:21">
      <c r="A141" s="27"/>
      <c r="B141" s="27"/>
      <c r="C141" s="27"/>
      <c r="D141" s="27"/>
      <c r="E141" s="27"/>
      <c r="F141" s="27"/>
      <c r="G141" s="27"/>
      <c r="H141" s="27"/>
      <c r="I141" s="27"/>
      <c r="J141" s="27"/>
      <c r="K141" s="27"/>
      <c r="L141" s="27"/>
      <c r="M141" s="27"/>
      <c r="N141" s="27"/>
      <c r="O141" s="27"/>
      <c r="P141" s="27"/>
      <c r="Q141" s="27"/>
      <c r="R141" s="27"/>
      <c r="S141" s="27"/>
      <c r="T141" s="27"/>
      <c r="U141" s="27"/>
    </row>
    <row r="142" spans="1:21">
      <c r="A142" s="27"/>
      <c r="B142" s="27"/>
      <c r="C142" s="27"/>
      <c r="D142" s="27"/>
      <c r="E142" s="27"/>
      <c r="F142" s="27"/>
      <c r="G142" s="27"/>
      <c r="H142" s="27"/>
      <c r="I142" s="27"/>
      <c r="J142" s="27"/>
      <c r="K142" s="27"/>
      <c r="L142" s="27"/>
      <c r="M142" s="27"/>
      <c r="N142" s="27"/>
      <c r="O142" s="27"/>
      <c r="P142" s="27"/>
      <c r="Q142" s="27"/>
      <c r="R142" s="27"/>
      <c r="S142" s="27"/>
      <c r="T142" s="27"/>
      <c r="U142" s="27"/>
    </row>
    <row r="143" spans="1:21">
      <c r="A143" s="27"/>
      <c r="B143" s="27"/>
      <c r="C143" s="27"/>
      <c r="D143" s="27"/>
      <c r="E143" s="27"/>
      <c r="F143" s="27"/>
      <c r="G143" s="27"/>
      <c r="H143" s="27"/>
      <c r="I143" s="27"/>
      <c r="J143" s="27"/>
      <c r="K143" s="27"/>
      <c r="L143" s="27"/>
      <c r="M143" s="27"/>
      <c r="N143" s="27"/>
      <c r="O143" s="27"/>
      <c r="P143" s="27"/>
      <c r="Q143" s="27"/>
      <c r="R143" s="27"/>
      <c r="S143" s="27"/>
      <c r="T143" s="27"/>
      <c r="U143" s="27"/>
    </row>
    <row r="144" spans="1:21">
      <c r="A144" s="27"/>
      <c r="B144" s="27"/>
      <c r="C144" s="27"/>
      <c r="D144" s="27"/>
      <c r="E144" s="27"/>
      <c r="F144" s="27"/>
      <c r="G144" s="27"/>
      <c r="H144" s="27"/>
      <c r="I144" s="27"/>
      <c r="J144" s="27"/>
      <c r="K144" s="27"/>
      <c r="L144" s="27"/>
      <c r="M144" s="27"/>
      <c r="N144" s="27"/>
      <c r="O144" s="27"/>
      <c r="P144" s="27"/>
      <c r="Q144" s="27"/>
      <c r="R144" s="27"/>
      <c r="S144" s="27"/>
      <c r="T144" s="27"/>
      <c r="U144" s="27"/>
    </row>
    <row r="145" spans="1:19">
      <c r="A145" s="27"/>
      <c r="B145" s="27"/>
      <c r="C145" s="27"/>
      <c r="D145" s="27"/>
      <c r="E145" s="27"/>
      <c r="F145" s="27"/>
      <c r="G145" s="27"/>
      <c r="H145" s="27"/>
      <c r="I145" s="27"/>
      <c r="J145" s="27"/>
      <c r="K145" s="27"/>
      <c r="L145" s="27"/>
      <c r="M145" s="27"/>
      <c r="N145" s="27"/>
      <c r="O145" s="27"/>
      <c r="P145" s="27"/>
      <c r="Q145" s="27"/>
      <c r="R145" s="27"/>
      <c r="S145" s="27"/>
    </row>
    <row r="146" spans="1:19">
      <c r="A146" s="27"/>
      <c r="B146" s="27"/>
      <c r="C146" s="27"/>
      <c r="D146" s="27"/>
      <c r="E146" s="27"/>
      <c r="F146" s="27"/>
      <c r="G146" s="27"/>
      <c r="H146" s="27"/>
      <c r="I146" s="27"/>
      <c r="J146" s="27"/>
      <c r="K146" s="27"/>
      <c r="L146" s="27"/>
      <c r="M146" s="27"/>
      <c r="N146" s="27"/>
      <c r="O146" s="27"/>
      <c r="P146" s="27"/>
      <c r="Q146" s="27"/>
      <c r="R146" s="27"/>
      <c r="S146" s="27"/>
    </row>
    <row r="147" spans="1:19">
      <c r="A147" s="27"/>
      <c r="B147" s="27"/>
      <c r="C147" s="27"/>
      <c r="D147" s="27"/>
      <c r="E147" s="27"/>
      <c r="F147" s="27"/>
      <c r="G147" s="27"/>
      <c r="H147" s="27"/>
      <c r="I147" s="27"/>
      <c r="J147" s="27"/>
      <c r="K147" s="27"/>
      <c r="L147" s="27"/>
      <c r="M147" s="27"/>
      <c r="N147" s="27"/>
      <c r="O147" s="27"/>
      <c r="P147" s="27"/>
      <c r="Q147" s="27"/>
      <c r="R147" s="27"/>
      <c r="S147" s="27"/>
    </row>
    <row r="148" spans="1:19">
      <c r="A148" s="27"/>
      <c r="B148" s="27"/>
      <c r="C148" s="27"/>
      <c r="D148" s="27"/>
      <c r="E148" s="27"/>
      <c r="F148" s="27"/>
      <c r="G148" s="27"/>
      <c r="H148" s="27"/>
      <c r="I148" s="27"/>
      <c r="J148" s="27"/>
      <c r="K148" s="27"/>
      <c r="L148" s="27"/>
      <c r="M148" s="27"/>
      <c r="N148" s="27"/>
      <c r="O148" s="27"/>
      <c r="P148" s="27"/>
      <c r="Q148" s="27"/>
      <c r="R148" s="27"/>
      <c r="S148" s="27"/>
    </row>
    <row r="149" spans="1:19">
      <c r="A149" s="27"/>
      <c r="B149" s="27"/>
      <c r="C149" s="27"/>
      <c r="D149" s="27"/>
      <c r="E149" s="27"/>
      <c r="F149" s="27"/>
      <c r="G149" s="27"/>
      <c r="H149" s="27"/>
      <c r="I149" s="27"/>
      <c r="J149" s="27"/>
      <c r="K149" s="27"/>
      <c r="L149" s="27"/>
      <c r="M149" s="27"/>
      <c r="N149" s="27"/>
      <c r="O149" s="27"/>
      <c r="P149" s="27"/>
      <c r="Q149" s="27"/>
      <c r="R149" s="27"/>
      <c r="S149" s="27"/>
    </row>
    <row r="150" spans="1:19">
      <c r="A150" s="27"/>
      <c r="B150" s="27"/>
      <c r="C150" s="27"/>
      <c r="D150" s="27"/>
      <c r="E150" s="27"/>
      <c r="F150" s="27"/>
      <c r="G150" s="27"/>
      <c r="H150" s="27"/>
      <c r="I150" s="27"/>
      <c r="J150" s="27"/>
      <c r="K150" s="27"/>
      <c r="L150" s="27"/>
      <c r="M150" s="27"/>
      <c r="N150" s="27"/>
      <c r="O150" s="27"/>
      <c r="P150" s="27"/>
      <c r="Q150" s="27"/>
      <c r="R150" s="27"/>
      <c r="S150" s="27"/>
    </row>
    <row r="151" spans="1:19">
      <c r="A151" s="27"/>
      <c r="B151" s="27"/>
      <c r="C151" s="27"/>
      <c r="D151" s="27"/>
      <c r="E151" s="27"/>
      <c r="F151" s="27"/>
      <c r="G151" s="27"/>
      <c r="H151" s="27"/>
      <c r="I151" s="27"/>
      <c r="J151" s="27"/>
      <c r="K151" s="27"/>
      <c r="L151" s="27"/>
      <c r="M151" s="27"/>
      <c r="N151" s="27"/>
      <c r="O151" s="27"/>
      <c r="P151" s="27"/>
      <c r="Q151" s="27"/>
      <c r="R151" s="27"/>
      <c r="S151" s="27"/>
    </row>
    <row r="152" spans="1:19">
      <c r="A152" s="27"/>
      <c r="B152" s="27"/>
      <c r="C152" s="27"/>
      <c r="D152" s="27"/>
      <c r="E152" s="27"/>
      <c r="F152" s="27"/>
      <c r="G152" s="27"/>
      <c r="H152" s="27"/>
      <c r="I152" s="27"/>
      <c r="J152" s="27"/>
      <c r="K152" s="27"/>
      <c r="L152" s="27"/>
      <c r="M152" s="27"/>
      <c r="N152" s="27"/>
      <c r="O152" s="27"/>
      <c r="P152" s="27"/>
      <c r="Q152" s="27"/>
      <c r="R152" s="27"/>
      <c r="S152" s="27"/>
    </row>
  </sheetData>
  <sheetProtection formatCells="0"/>
  <dataValidations count="5">
    <dataValidation type="list" allowBlank="1" showInputMessage="1" showErrorMessage="1" sqref="C8 C9:C122 C5:C7 C4" xr:uid="{3358FEC6-38BC-42AA-A6A9-14FBA65ADD71}">
      <formula1>Funktion1</formula1>
    </dataValidation>
    <dataValidation type="list" allowBlank="1" showInputMessage="1" showErrorMessage="1" sqref="F4:F122 D5:D122 D4" xr:uid="{54958262-39C8-4F79-A752-87B8F54CF675}">
      <formula1>INDIRECT(C4)</formula1>
    </dataValidation>
    <dataValidation type="list" allowBlank="1" showInputMessage="1" showErrorMessage="1" sqref="E4:E122" xr:uid="{240232DA-BA7C-4AD2-BA19-2E80594A43D7}">
      <formula1>Tarif</formula1>
    </dataValidation>
    <dataValidation type="decimal" allowBlank="1" showInputMessage="1" showErrorMessage="1" errorTitle="Falsche Eingabe!" error="Wert darf nicht größer 1 sein!" sqref="H92:H122" xr:uid="{71E2581F-EA2D-4F12-8730-4F43A6AC4DF8}">
      <formula1>0.01</formula1>
      <formula2>1</formula2>
    </dataValidation>
    <dataValidation type="decimal" allowBlank="1" showInputMessage="1" showErrorMessage="1" errorTitle="Falsche Eingabe!" error="Wert muss größer 0 und kleiner gleich 1 sein!" sqref="H4:H91" xr:uid="{F45D9BBA-F107-4C61-BD35-F0358E541CDC}">
      <formula1>0.01</formula1>
      <formula2>1</formula2>
    </dataValidation>
  </dataValidations>
  <pageMargins left="0.51181102362204722" right="0.51181102362204722" top="0.78740157480314965" bottom="0.78740157480314965" header="0.31496062992125984" footer="0.31496062992125984"/>
  <pageSetup paperSize="9" fitToWidth="2" orientation="landscape" r:id="rId1"/>
  <colBreaks count="1" manualBreakCount="1">
    <brk id="9" max="25" man="1"/>
  </colBreaks>
  <ignoredErrors>
    <ignoredError sqref="J4" unlockedFormula="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308F0B-7049-4124-B8B1-50EAB5F93719}">
  <sheetPr codeName="Tabelle6">
    <tabColor rgb="FFFFFF00"/>
  </sheetPr>
  <dimension ref="A1:U298"/>
  <sheetViews>
    <sheetView zoomScale="110" zoomScaleNormal="110" workbookViewId="0">
      <selection activeCell="O1" sqref="O1:P1"/>
    </sheetView>
  </sheetViews>
  <sheetFormatPr baseColWidth="10" defaultColWidth="11.42578125" defaultRowHeight="15"/>
  <cols>
    <col min="1" max="1" width="10.42578125" customWidth="1"/>
    <col min="2" max="2" width="12.140625" customWidth="1"/>
    <col min="3" max="3" width="0.140625" customWidth="1"/>
    <col min="4" max="4" width="20.7109375" customWidth="1"/>
    <col min="5" max="5" width="14.28515625" customWidth="1"/>
    <col min="6" max="6" width="13.85546875" customWidth="1"/>
    <col min="7" max="7" width="10.28515625" customWidth="1"/>
    <col min="8" max="8" width="13.28515625" customWidth="1"/>
    <col min="9" max="9" width="8.85546875" customWidth="1"/>
    <col min="10" max="18" width="13.28515625" customWidth="1"/>
    <col min="19" max="19" width="15.7109375" customWidth="1"/>
    <col min="20" max="20" width="11.42578125" customWidth="1"/>
  </cols>
  <sheetData>
    <row r="1" spans="1:21" ht="15" customHeight="1">
      <c r="A1" s="28" t="s">
        <v>80</v>
      </c>
      <c r="B1" s="29"/>
      <c r="C1" s="29"/>
      <c r="D1" s="29"/>
      <c r="E1" s="30"/>
      <c r="F1" s="30"/>
      <c r="G1" s="29"/>
      <c r="H1" s="31" t="s">
        <v>37</v>
      </c>
      <c r="I1" s="31"/>
      <c r="J1" s="49">
        <v>0</v>
      </c>
      <c r="K1" s="49">
        <v>0</v>
      </c>
      <c r="L1" s="30"/>
      <c r="M1" s="218">
        <f>'(A) AG-Anteil Soz.Vers.'!$C$17</f>
        <v>0</v>
      </c>
      <c r="N1" s="30"/>
      <c r="O1" s="47">
        <f>'(A) AG-Anteil Soz.Vers.'!$C$21+'(A) AG-Anteil Soz.Vers.'!C22+'(A) AG-Anteil Soz.Vers.'!$C$25</f>
        <v>0.1055</v>
      </c>
      <c r="P1" s="33">
        <f>'(A) AG-Anteil Soz.Vers.'!$C$23+'(A) AG-Anteil Soz.Vers.'!$C$24+'(A) AG-Anteil Soz.Vers.'!C26+'(A) AG-Anteil Soz.Vers.'!C27</f>
        <v>0.1075</v>
      </c>
      <c r="Q1" s="49">
        <v>0</v>
      </c>
      <c r="R1" s="49">
        <v>0</v>
      </c>
      <c r="S1" s="29"/>
      <c r="T1" s="7"/>
      <c r="U1" s="29"/>
    </row>
    <row r="2" spans="1:21" ht="3.6" customHeight="1">
      <c r="A2" s="28"/>
      <c r="B2" s="29"/>
      <c r="C2" s="29"/>
      <c r="D2" s="29"/>
      <c r="E2" s="30"/>
      <c r="F2" s="30"/>
      <c r="G2" s="29"/>
      <c r="H2" s="31"/>
      <c r="I2" s="31"/>
      <c r="J2" s="30"/>
      <c r="K2" s="32"/>
      <c r="L2" s="30"/>
      <c r="M2" s="30"/>
      <c r="N2" s="33"/>
      <c r="O2" s="34"/>
      <c r="P2" s="35"/>
      <c r="Q2" s="29"/>
      <c r="R2" s="7"/>
      <c r="S2" s="7"/>
      <c r="T2" s="29"/>
    </row>
    <row r="3" spans="1:21" ht="105">
      <c r="A3" s="79" t="s">
        <v>240</v>
      </c>
      <c r="B3" s="79" t="s">
        <v>241</v>
      </c>
      <c r="C3" s="79" t="s">
        <v>304</v>
      </c>
      <c r="D3" s="8" t="s">
        <v>217</v>
      </c>
      <c r="E3" s="8" t="s">
        <v>218</v>
      </c>
      <c r="F3" s="8" t="s">
        <v>219</v>
      </c>
      <c r="G3" s="8" t="s">
        <v>220</v>
      </c>
      <c r="H3" s="36" t="s">
        <v>221</v>
      </c>
      <c r="I3" s="80" t="s">
        <v>199</v>
      </c>
      <c r="J3" s="8" t="s">
        <v>235</v>
      </c>
      <c r="K3" s="8" t="s">
        <v>200</v>
      </c>
      <c r="L3" s="37" t="s">
        <v>214</v>
      </c>
      <c r="M3" s="10" t="s">
        <v>215</v>
      </c>
      <c r="N3" s="10" t="s">
        <v>211</v>
      </c>
      <c r="O3" s="10" t="s">
        <v>212</v>
      </c>
      <c r="P3" s="10" t="s">
        <v>224</v>
      </c>
      <c r="Q3" s="10" t="s">
        <v>213</v>
      </c>
      <c r="R3" s="10" t="s">
        <v>222</v>
      </c>
      <c r="S3" s="84" t="s">
        <v>223</v>
      </c>
      <c r="T3" s="38"/>
    </row>
    <row r="4" spans="1:21">
      <c r="A4" s="115"/>
      <c r="B4" s="116"/>
      <c r="C4" s="116"/>
      <c r="D4" s="9"/>
      <c r="E4" s="6"/>
      <c r="F4" s="6"/>
      <c r="G4" s="6"/>
      <c r="H4" s="22"/>
      <c r="I4" s="173">
        <f>IF(F4="",0,IF(F4="Fremdpersonal",VLOOKUP(D4,Tariftabellen!$T$3:$V$24,3,0),VLOOKUP(D4,Tariftabellen!$T$3:$V$24,2,0)))</f>
        <v>0</v>
      </c>
      <c r="J4" s="54" t="str">
        <f t="shared" ref="J4:J211" ca="1" si="0">IF(ISERROR(VLOOKUP(F4,INDIRECT("Tab_"&amp;E4),G4+2,0)),"",VLOOKUP(F4,INDIRECT("Tab_"&amp;E4),G4+2,0)*(1+$J$1))</f>
        <v/>
      </c>
      <c r="K4" s="82" t="str">
        <f t="shared" ref="K4:K211" ca="1" si="1">IF(AND($K$1&gt;0,H4&gt;0),$K$1,IF(ISERROR(VLOOKUP(F4,INDIRECT("Tab_"&amp;E4),2,0)),"",VLOOKUP(F4,INDIRECT("Tab_"&amp;E4),2,0)))</f>
        <v/>
      </c>
      <c r="L4" s="119">
        <f>IF(F4&gt;0,J4*H4,0)</f>
        <v>0</v>
      </c>
      <c r="M4" s="166">
        <f>IF(OR(F4="Minijob",F4="Fremdpersonal",H4=0),0,($M$1*L4+('(A) AG-Anteil Soz.Vers.'!$C$8*'(A) Pers. paL'!$H4))*12)</f>
        <v>0</v>
      </c>
      <c r="N4" s="54">
        <f t="shared" ref="N4:N264" ca="1" si="2">IF(ISERROR(K4*L4),0,K4*L4)</f>
        <v>0</v>
      </c>
      <c r="O4" s="39">
        <f>IF(OR(F4="Minijob",F4="Fremdpersonal",H4=0),0,IF((L4*12+M4+N4)&gt;'(A) AG-Anteil Soz.Vers.'!$C$33,'(A) AG-Anteil Soz.Vers.'!$C$33*$O$1,(L4*12+M4+N4)*$O$1))</f>
        <v>0</v>
      </c>
      <c r="P4" s="39">
        <f ca="1">IF(F4="Fremdpersonal",0,IF(F4="Minijob",L4*12*'(A) AG-Anteil Soz.Vers.'!$C$30,IF((L4*12+M4+N4)&gt;'(A) AG-Anteil Soz.Vers.'!$C$32,'(A) AG-Anteil Soz.Vers.'!$C$32*$P$1,(L4*12+M4+N4)*$P$1)))</f>
        <v>0</v>
      </c>
      <c r="Q4" s="54">
        <f t="shared" ref="Q4:Q67" si="3">IF(OR(F4="Minijob",F4="Fremdpersonal",H4=0),0,+$Q$1*(L4*12+SUM(M4:N4)))</f>
        <v>0</v>
      </c>
      <c r="R4" s="166">
        <f t="shared" ref="R4:R67" si="4">IF(OR(F4="Minijob",F4="Fremdpersonal",H4=0),0,+$R$1*L4*12)</f>
        <v>0</v>
      </c>
      <c r="S4" s="85">
        <f t="shared" ref="S4:S263" ca="1" si="5">(L4*12+SUM(M4:R4))</f>
        <v>0</v>
      </c>
      <c r="T4" s="40"/>
    </row>
    <row r="5" spans="1:21">
      <c r="A5" s="115"/>
      <c r="B5" s="115"/>
      <c r="C5" s="115"/>
      <c r="D5" s="9"/>
      <c r="E5" s="6"/>
      <c r="F5" s="6"/>
      <c r="G5" s="6"/>
      <c r="H5" s="22"/>
      <c r="I5" s="173">
        <f>IF(F5="",0,IF(F5="Fremdpersonal",VLOOKUP(D5,Tariftabellen!$T$3:$V$24,3,0),VLOOKUP(D5,Tariftabellen!$T$3:$V$24,2,0)))</f>
        <v>0</v>
      </c>
      <c r="J5" s="54" t="str">
        <f t="shared" ca="1" si="0"/>
        <v/>
      </c>
      <c r="K5" s="82" t="str">
        <f t="shared" ca="1" si="1"/>
        <v/>
      </c>
      <c r="L5" s="119">
        <f t="shared" ref="L5:L68" si="6">IF(F5&gt;0,J5*H5,0)</f>
        <v>0</v>
      </c>
      <c r="M5" s="166">
        <f>IF(OR(F5="Minijob",F5="Fremdpersonal",H5=0),0,($M$1*L5+('(A) AG-Anteil Soz.Vers.'!$C$8*'(A) Pers. paL'!$H5))*12)</f>
        <v>0</v>
      </c>
      <c r="N5" s="54">
        <f t="shared" ca="1" si="2"/>
        <v>0</v>
      </c>
      <c r="O5" s="39">
        <f>IF(OR(F5="Minijob",F5="Fremdpersonal",H5=0),0,IF((L5*12+M5+N5)&gt;'(A) AG-Anteil Soz.Vers.'!$C$33,'(A) AG-Anteil Soz.Vers.'!$C$33*$O$1,(L5*12+M5+N5)*$O$1))</f>
        <v>0</v>
      </c>
      <c r="P5" s="39">
        <f ca="1">IF(F5="Fremdpersonal",0,IF(F5="Minijob",L5*12*'(A) AG-Anteil Soz.Vers.'!$C$30,IF((L5*12+M5+N5)&gt;'(A) AG-Anteil Soz.Vers.'!$C$32,'(A) AG-Anteil Soz.Vers.'!$C$32*$P$1,(L5*12+M5+N5)*$P$1)))</f>
        <v>0</v>
      </c>
      <c r="Q5" s="54">
        <f t="shared" si="3"/>
        <v>0</v>
      </c>
      <c r="R5" s="166">
        <f t="shared" si="4"/>
        <v>0</v>
      </c>
      <c r="S5" s="85">
        <f t="shared" ca="1" si="5"/>
        <v>0</v>
      </c>
      <c r="T5" s="40"/>
    </row>
    <row r="6" spans="1:21">
      <c r="A6" s="115"/>
      <c r="B6" s="115"/>
      <c r="C6" s="115"/>
      <c r="D6" s="9"/>
      <c r="E6" s="6"/>
      <c r="F6" s="6"/>
      <c r="G6" s="6"/>
      <c r="H6" s="111"/>
      <c r="I6" s="173">
        <f>IF(F6="",0,IF(F6="Fremdpersonal",VLOOKUP(D6,Tariftabellen!$T$3:$V$24,3,0),VLOOKUP(D6,Tariftabellen!$T$3:$V$24,2,0)))</f>
        <v>0</v>
      </c>
      <c r="J6" s="54" t="str">
        <f t="shared" ref="J6:J37" ca="1" si="7">IF(ISERROR(VLOOKUP(F6,INDIRECT("Tab_"&amp;E6),G6+2,0)),"",VLOOKUP(F6,INDIRECT("Tab_"&amp;E6),G6+2,0)*(1+$J$1))</f>
        <v/>
      </c>
      <c r="K6" s="82" t="str">
        <f t="shared" ref="K6:K37" ca="1" si="8">IF(AND($K$1&gt;0,H6&gt;0),$K$1,IF(ISERROR(VLOOKUP(F6,INDIRECT("Tab_"&amp;E6),2,0)),"",VLOOKUP(F6,INDIRECT("Tab_"&amp;E6),2,0)))</f>
        <v/>
      </c>
      <c r="L6" s="119">
        <f t="shared" si="6"/>
        <v>0</v>
      </c>
      <c r="M6" s="166">
        <f>IF(OR(F6="Minijob",F6="Fremdpersonal",H6=0),0,($M$1*L6+('(A) AG-Anteil Soz.Vers.'!$C$8*'(A) Pers. paL'!$H6))*12)</f>
        <v>0</v>
      </c>
      <c r="N6" s="54">
        <f t="shared" ref="N6:N37" ca="1" si="9">IF(ISERROR(K6*L6),0,K6*L6)</f>
        <v>0</v>
      </c>
      <c r="O6" s="39">
        <f>IF(OR(F6="Minijob",F6="Fremdpersonal",H6=0),0,IF((L6*12+M6+N6)&gt;'(A) AG-Anteil Soz.Vers.'!$C$33,'(A) AG-Anteil Soz.Vers.'!$C$33*$O$1,(L6*12+M6+N6)*$O$1))</f>
        <v>0</v>
      </c>
      <c r="P6" s="39">
        <f ca="1">IF(F6="Fremdpersonal",0,IF(F6="Minijob",L6*12*'(A) AG-Anteil Soz.Vers.'!$C$30,IF((L6*12+M6+N6)&gt;'(A) AG-Anteil Soz.Vers.'!$C$32,'(A) AG-Anteil Soz.Vers.'!$C$32*$P$1,(L6*12+M6+N6)*$P$1)))</f>
        <v>0</v>
      </c>
      <c r="Q6" s="54">
        <f t="shared" si="3"/>
        <v>0</v>
      </c>
      <c r="R6" s="166">
        <f t="shared" si="4"/>
        <v>0</v>
      </c>
      <c r="S6" s="85">
        <f t="shared" ref="S6:S37" ca="1" si="10">(L6*12+SUM(M6:R6))</f>
        <v>0</v>
      </c>
      <c r="T6" s="40"/>
    </row>
    <row r="7" spans="1:21">
      <c r="A7" s="115"/>
      <c r="B7" s="115"/>
      <c r="C7" s="115"/>
      <c r="D7" s="9"/>
      <c r="E7" s="6"/>
      <c r="F7" s="6"/>
      <c r="G7" s="6"/>
      <c r="H7" s="111"/>
      <c r="I7" s="173">
        <f>IF(F7="",0,IF(F7="Fremdpersonal",VLOOKUP(D7,Tariftabellen!$T$3:$V$24,3,0),VLOOKUP(D7,Tariftabellen!$T$3:$V$24,2,0)))</f>
        <v>0</v>
      </c>
      <c r="J7" s="54" t="str">
        <f t="shared" ca="1" si="7"/>
        <v/>
      </c>
      <c r="K7" s="82" t="str">
        <f t="shared" ca="1" si="8"/>
        <v/>
      </c>
      <c r="L7" s="119">
        <f t="shared" si="6"/>
        <v>0</v>
      </c>
      <c r="M7" s="166">
        <f>IF(OR(F7="Minijob",F7="Fremdpersonal",H7=0),0,($M$1*L7+('(A) AG-Anteil Soz.Vers.'!$C$8*'(A) Pers. paL'!$H7))*12)</f>
        <v>0</v>
      </c>
      <c r="N7" s="54">
        <f t="shared" ca="1" si="9"/>
        <v>0</v>
      </c>
      <c r="O7" s="39">
        <f>IF(OR(F7="Minijob",F7="Fremdpersonal",H7=0),0,IF((L7*12+M7+N7)&gt;'(A) AG-Anteil Soz.Vers.'!$C$33,'(A) AG-Anteil Soz.Vers.'!$C$33*$O$1,(L7*12+M7+N7)*$O$1))</f>
        <v>0</v>
      </c>
      <c r="P7" s="39">
        <f ca="1">IF(F7="Fremdpersonal",0,IF(F7="Minijob",L7*12*'(A) AG-Anteil Soz.Vers.'!$C$30,IF((L7*12+M7+N7)&gt;'(A) AG-Anteil Soz.Vers.'!$C$32,'(A) AG-Anteil Soz.Vers.'!$C$32*$P$1,(L7*12+M7+N7)*$P$1)))</f>
        <v>0</v>
      </c>
      <c r="Q7" s="54">
        <f t="shared" si="3"/>
        <v>0</v>
      </c>
      <c r="R7" s="166">
        <f t="shared" si="4"/>
        <v>0</v>
      </c>
      <c r="S7" s="85">
        <f t="shared" ca="1" si="10"/>
        <v>0</v>
      </c>
      <c r="T7" s="40"/>
    </row>
    <row r="8" spans="1:21">
      <c r="A8" s="115"/>
      <c r="B8" s="115"/>
      <c r="C8" s="115"/>
      <c r="D8" s="9"/>
      <c r="E8" s="6"/>
      <c r="F8" s="6"/>
      <c r="G8" s="6"/>
      <c r="H8" s="111"/>
      <c r="I8" s="173">
        <f>IF(F8="",0,IF(F8="Fremdpersonal",VLOOKUP(D8,Tariftabellen!$T$3:$V$24,3,0),VLOOKUP(D8,Tariftabellen!$T$3:$V$24,2,0)))</f>
        <v>0</v>
      </c>
      <c r="J8" s="54" t="str">
        <f t="shared" ca="1" si="7"/>
        <v/>
      </c>
      <c r="K8" s="82" t="str">
        <f t="shared" ca="1" si="8"/>
        <v/>
      </c>
      <c r="L8" s="119">
        <f t="shared" si="6"/>
        <v>0</v>
      </c>
      <c r="M8" s="166">
        <f>IF(OR(F8="Minijob",F8="Fremdpersonal",H8=0),0,($M$1*L8+('(A) AG-Anteil Soz.Vers.'!$C$8*'(A) Pers. paL'!$H8))*12)</f>
        <v>0</v>
      </c>
      <c r="N8" s="54">
        <f t="shared" ca="1" si="9"/>
        <v>0</v>
      </c>
      <c r="O8" s="39">
        <f>IF(OR(F8="Minijob",F8="Fremdpersonal",H8=0),0,IF((L8*12+M8+N8)&gt;'(A) AG-Anteil Soz.Vers.'!$C$33,'(A) AG-Anteil Soz.Vers.'!$C$33*$O$1,(L8*12+M8+N8)*$O$1))</f>
        <v>0</v>
      </c>
      <c r="P8" s="39">
        <f ca="1">IF(F8="Fremdpersonal",0,IF(F8="Minijob",L8*12*'(A) AG-Anteil Soz.Vers.'!$C$30,IF((L8*12+M8+N8)&gt;'(A) AG-Anteil Soz.Vers.'!$C$32,'(A) AG-Anteil Soz.Vers.'!$C$32*$P$1,(L8*12+M8+N8)*$P$1)))</f>
        <v>0</v>
      </c>
      <c r="Q8" s="54">
        <f t="shared" si="3"/>
        <v>0</v>
      </c>
      <c r="R8" s="166">
        <f t="shared" si="4"/>
        <v>0</v>
      </c>
      <c r="S8" s="85">
        <f t="shared" ca="1" si="10"/>
        <v>0</v>
      </c>
      <c r="T8" s="40"/>
    </row>
    <row r="9" spans="1:21">
      <c r="A9" s="115"/>
      <c r="B9" s="115"/>
      <c r="C9" s="115"/>
      <c r="D9" s="9"/>
      <c r="E9" s="6"/>
      <c r="F9" s="6"/>
      <c r="G9" s="6"/>
      <c r="H9" s="111"/>
      <c r="I9" s="173">
        <f>IF(F9="",0,IF(F9="Fremdpersonal",VLOOKUP(D9,Tariftabellen!$T$3:$V$24,3,0),VLOOKUP(D9,Tariftabellen!$T$3:$V$24,2,0)))</f>
        <v>0</v>
      </c>
      <c r="J9" s="54" t="str">
        <f t="shared" ca="1" si="7"/>
        <v/>
      </c>
      <c r="K9" s="82" t="str">
        <f t="shared" ca="1" si="8"/>
        <v/>
      </c>
      <c r="L9" s="119">
        <f t="shared" si="6"/>
        <v>0</v>
      </c>
      <c r="M9" s="166">
        <f>IF(OR(F9="Minijob",F9="Fremdpersonal",H9=0),0,($M$1*L9+('(A) AG-Anteil Soz.Vers.'!$C$8*'(A) Pers. paL'!$H9))*12)</f>
        <v>0</v>
      </c>
      <c r="N9" s="54">
        <f t="shared" ca="1" si="9"/>
        <v>0</v>
      </c>
      <c r="O9" s="39">
        <f>IF(OR(F9="Minijob",F9="Fremdpersonal",H9=0),0,IF((L9*12+M9+N9)&gt;'(A) AG-Anteil Soz.Vers.'!$C$33,'(A) AG-Anteil Soz.Vers.'!$C$33*$O$1,(L9*12+M9+N9)*$O$1))</f>
        <v>0</v>
      </c>
      <c r="P9" s="39">
        <f ca="1">IF(F9="Fremdpersonal",0,IF(F9="Minijob",L9*12*'(A) AG-Anteil Soz.Vers.'!$C$30,IF((L9*12+M9+N9)&gt;'(A) AG-Anteil Soz.Vers.'!$C$32,'(A) AG-Anteil Soz.Vers.'!$C$32*$P$1,(L9*12+M9+N9)*$P$1)))</f>
        <v>0</v>
      </c>
      <c r="Q9" s="54">
        <f t="shared" si="3"/>
        <v>0</v>
      </c>
      <c r="R9" s="166">
        <f t="shared" si="4"/>
        <v>0</v>
      </c>
      <c r="S9" s="85">
        <f t="shared" ca="1" si="10"/>
        <v>0</v>
      </c>
      <c r="T9" s="40"/>
    </row>
    <row r="10" spans="1:21">
      <c r="A10" s="115"/>
      <c r="B10" s="115"/>
      <c r="C10" s="115"/>
      <c r="D10" s="9"/>
      <c r="E10" s="6"/>
      <c r="F10" s="6"/>
      <c r="G10" s="6"/>
      <c r="H10" s="111"/>
      <c r="I10" s="173">
        <f>IF(F10="",0,IF(F10="Fremdpersonal",VLOOKUP(D10,Tariftabellen!$T$3:$V$24,3,0),VLOOKUP(D10,Tariftabellen!$T$3:$V$24,2,0)))</f>
        <v>0</v>
      </c>
      <c r="J10" s="54" t="str">
        <f t="shared" ca="1" si="7"/>
        <v/>
      </c>
      <c r="K10" s="82" t="str">
        <f t="shared" ca="1" si="8"/>
        <v/>
      </c>
      <c r="L10" s="119">
        <f t="shared" si="6"/>
        <v>0</v>
      </c>
      <c r="M10" s="166">
        <f>IF(OR(F10="Minijob",F10="Fremdpersonal",H10=0),0,($M$1*L10+('(A) AG-Anteil Soz.Vers.'!$C$8*'(A) Pers. paL'!$H10))*12)</f>
        <v>0</v>
      </c>
      <c r="N10" s="54">
        <f t="shared" ca="1" si="9"/>
        <v>0</v>
      </c>
      <c r="O10" s="39">
        <f>IF(OR(F10="Minijob",F10="Fremdpersonal",H10=0),0,IF((L10*12+M10+N10)&gt;'(A) AG-Anteil Soz.Vers.'!$C$33,'(A) AG-Anteil Soz.Vers.'!$C$33*$O$1,(L10*12+M10+N10)*$O$1))</f>
        <v>0</v>
      </c>
      <c r="P10" s="39">
        <f ca="1">IF(F10="Fremdpersonal",0,IF(F10="Minijob",L10*12*'(A) AG-Anteil Soz.Vers.'!$C$30,IF((L10*12+M10+N10)&gt;'(A) AG-Anteil Soz.Vers.'!$C$32,'(A) AG-Anteil Soz.Vers.'!$C$32*$P$1,(L10*12+M10+N10)*$P$1)))</f>
        <v>0</v>
      </c>
      <c r="Q10" s="54">
        <f t="shared" si="3"/>
        <v>0</v>
      </c>
      <c r="R10" s="166">
        <f t="shared" si="4"/>
        <v>0</v>
      </c>
      <c r="S10" s="85">
        <f t="shared" ca="1" si="10"/>
        <v>0</v>
      </c>
      <c r="T10" s="40"/>
    </row>
    <row r="11" spans="1:21">
      <c r="A11" s="115"/>
      <c r="B11" s="115"/>
      <c r="C11" s="115"/>
      <c r="D11" s="9"/>
      <c r="E11" s="6"/>
      <c r="F11" s="6"/>
      <c r="G11" s="6"/>
      <c r="H11" s="111"/>
      <c r="I11" s="173">
        <f>IF(F11="",0,IF(F11="Fremdpersonal",VLOOKUP(D11,Tariftabellen!$T$3:$V$24,3,0),VLOOKUP(D11,Tariftabellen!$T$3:$V$24,2,0)))</f>
        <v>0</v>
      </c>
      <c r="J11" s="54" t="str">
        <f t="shared" ca="1" si="7"/>
        <v/>
      </c>
      <c r="K11" s="82" t="str">
        <f t="shared" ca="1" si="8"/>
        <v/>
      </c>
      <c r="L11" s="119">
        <f t="shared" si="6"/>
        <v>0</v>
      </c>
      <c r="M11" s="166">
        <f>IF(OR(F11="Minijob",F11="Fremdpersonal",H11=0),0,($M$1*L11+('(A) AG-Anteil Soz.Vers.'!$C$8*'(A) Pers. paL'!$H11))*12)</f>
        <v>0</v>
      </c>
      <c r="N11" s="54">
        <f t="shared" ca="1" si="9"/>
        <v>0</v>
      </c>
      <c r="O11" s="39">
        <f>IF(OR(F11="Minijob",F11="Fremdpersonal",H11=0),0,IF((L11*12+M11+N11)&gt;'(A) AG-Anteil Soz.Vers.'!$C$33,'(A) AG-Anteil Soz.Vers.'!$C$33*$O$1,(L11*12+M11+N11)*$O$1))</f>
        <v>0</v>
      </c>
      <c r="P11" s="39">
        <f ca="1">IF(F11="Fremdpersonal",0,IF(F11="Minijob",L11*12*'(A) AG-Anteil Soz.Vers.'!$C$30,IF((L11*12+M11+N11)&gt;'(A) AG-Anteil Soz.Vers.'!$C$32,'(A) AG-Anteil Soz.Vers.'!$C$32*$P$1,(L11*12+M11+N11)*$P$1)))</f>
        <v>0</v>
      </c>
      <c r="Q11" s="54">
        <f t="shared" si="3"/>
        <v>0</v>
      </c>
      <c r="R11" s="166">
        <f t="shared" si="4"/>
        <v>0</v>
      </c>
      <c r="S11" s="85">
        <f t="shared" ca="1" si="10"/>
        <v>0</v>
      </c>
      <c r="T11" s="40"/>
    </row>
    <row r="12" spans="1:21">
      <c r="A12" s="115"/>
      <c r="B12" s="115"/>
      <c r="C12" s="115"/>
      <c r="D12" s="9"/>
      <c r="E12" s="6"/>
      <c r="F12" s="6"/>
      <c r="G12" s="6"/>
      <c r="H12" s="111"/>
      <c r="I12" s="173">
        <f>IF(F12="",0,IF(F12="Fremdpersonal",VLOOKUP(D12,Tariftabellen!$T$3:$V$24,3,0),VLOOKUP(D12,Tariftabellen!$T$3:$V$24,2,0)))</f>
        <v>0</v>
      </c>
      <c r="J12" s="54" t="str">
        <f t="shared" ca="1" si="7"/>
        <v/>
      </c>
      <c r="K12" s="82" t="str">
        <f t="shared" ca="1" si="8"/>
        <v/>
      </c>
      <c r="L12" s="119">
        <f t="shared" si="6"/>
        <v>0</v>
      </c>
      <c r="M12" s="166">
        <f>IF(OR(F12="Minijob",F12="Fremdpersonal",H12=0),0,($M$1*L12+('(A) AG-Anteil Soz.Vers.'!$C$8*'(A) Pers. paL'!$H12))*12)</f>
        <v>0</v>
      </c>
      <c r="N12" s="54">
        <f t="shared" ca="1" si="9"/>
        <v>0</v>
      </c>
      <c r="O12" s="39">
        <f>IF(OR(F12="Minijob",F12="Fremdpersonal",H12=0),0,IF((L12*12+M12+N12)&gt;'(A) AG-Anteil Soz.Vers.'!$C$33,'(A) AG-Anteil Soz.Vers.'!$C$33*$O$1,(L12*12+M12+N12)*$O$1))</f>
        <v>0</v>
      </c>
      <c r="P12" s="39">
        <f ca="1">IF(F12="Fremdpersonal",0,IF(F12="Minijob",L12*12*'(A) AG-Anteil Soz.Vers.'!$C$30,IF((L12*12+M12+N12)&gt;'(A) AG-Anteil Soz.Vers.'!$C$32,'(A) AG-Anteil Soz.Vers.'!$C$32*$P$1,(L12*12+M12+N12)*$P$1)))</f>
        <v>0</v>
      </c>
      <c r="Q12" s="54">
        <f t="shared" si="3"/>
        <v>0</v>
      </c>
      <c r="R12" s="166">
        <f t="shared" si="4"/>
        <v>0</v>
      </c>
      <c r="S12" s="85">
        <f t="shared" ca="1" si="10"/>
        <v>0</v>
      </c>
      <c r="T12" s="40"/>
    </row>
    <row r="13" spans="1:21">
      <c r="A13" s="115"/>
      <c r="B13" s="115"/>
      <c r="C13" s="115"/>
      <c r="D13" s="9"/>
      <c r="E13" s="6"/>
      <c r="F13" s="6"/>
      <c r="G13" s="6"/>
      <c r="H13" s="111"/>
      <c r="I13" s="173">
        <f>IF(F13="",0,IF(F13="Fremdpersonal",VLOOKUP(D13,Tariftabellen!$T$3:$V$24,3,0),VLOOKUP(D13,Tariftabellen!$T$3:$V$24,2,0)))</f>
        <v>0</v>
      </c>
      <c r="J13" s="54" t="str">
        <f t="shared" ca="1" si="7"/>
        <v/>
      </c>
      <c r="K13" s="82" t="str">
        <f t="shared" ca="1" si="8"/>
        <v/>
      </c>
      <c r="L13" s="119">
        <f t="shared" si="6"/>
        <v>0</v>
      </c>
      <c r="M13" s="166">
        <f>IF(OR(F13="Minijob",F13="Fremdpersonal",H13=0),0,($M$1*L13+('(A) AG-Anteil Soz.Vers.'!$C$8*'(A) Pers. paL'!$H13))*12)</f>
        <v>0</v>
      </c>
      <c r="N13" s="54">
        <f t="shared" ca="1" si="9"/>
        <v>0</v>
      </c>
      <c r="O13" s="39">
        <f>IF(OR(F13="Minijob",F13="Fremdpersonal",H13=0),0,IF((L13*12+M13+N13)&gt;'(A) AG-Anteil Soz.Vers.'!$C$33,'(A) AG-Anteil Soz.Vers.'!$C$33*$O$1,(L13*12+M13+N13)*$O$1))</f>
        <v>0</v>
      </c>
      <c r="P13" s="39">
        <f ca="1">IF(F13="Fremdpersonal",0,IF(F13="Minijob",L13*12*'(A) AG-Anteil Soz.Vers.'!$C$30,IF((L13*12+M13+N13)&gt;'(A) AG-Anteil Soz.Vers.'!$C$32,'(A) AG-Anteil Soz.Vers.'!$C$32*$P$1,(L13*12+M13+N13)*$P$1)))</f>
        <v>0</v>
      </c>
      <c r="Q13" s="54">
        <f t="shared" si="3"/>
        <v>0</v>
      </c>
      <c r="R13" s="166">
        <f t="shared" si="4"/>
        <v>0</v>
      </c>
      <c r="S13" s="85">
        <f t="shared" ca="1" si="10"/>
        <v>0</v>
      </c>
      <c r="T13" s="40"/>
    </row>
    <row r="14" spans="1:21">
      <c r="A14" s="115"/>
      <c r="B14" s="115"/>
      <c r="C14" s="115"/>
      <c r="D14" s="9"/>
      <c r="E14" s="6"/>
      <c r="F14" s="6"/>
      <c r="G14" s="6"/>
      <c r="H14" s="111"/>
      <c r="I14" s="173">
        <f>IF(F14="",0,IF(F14="Fremdpersonal",VLOOKUP(D14,Tariftabellen!$T$3:$V$24,3,0),VLOOKUP(D14,Tariftabellen!$T$3:$V$24,2,0)))</f>
        <v>0</v>
      </c>
      <c r="J14" s="54" t="str">
        <f t="shared" ca="1" si="7"/>
        <v/>
      </c>
      <c r="K14" s="82" t="str">
        <f t="shared" ca="1" si="8"/>
        <v/>
      </c>
      <c r="L14" s="119">
        <f t="shared" si="6"/>
        <v>0</v>
      </c>
      <c r="M14" s="166">
        <f>IF(OR(F14="Minijob",F14="Fremdpersonal",H14=0),0,($M$1*L14+('(A) AG-Anteil Soz.Vers.'!$C$8*'(A) Pers. paL'!$H14))*12)</f>
        <v>0</v>
      </c>
      <c r="N14" s="54">
        <f t="shared" ca="1" si="9"/>
        <v>0</v>
      </c>
      <c r="O14" s="39">
        <f>IF(OR(F14="Minijob",F14="Fremdpersonal",H14=0),0,IF((L14*12+M14+N14)&gt;'(A) AG-Anteil Soz.Vers.'!$C$33,'(A) AG-Anteil Soz.Vers.'!$C$33*$O$1,(L14*12+M14+N14)*$O$1))</f>
        <v>0</v>
      </c>
      <c r="P14" s="39">
        <f ca="1">IF(F14="Fremdpersonal",0,IF(F14="Minijob",L14*12*'(A) AG-Anteil Soz.Vers.'!$C$30,IF((L14*12+M14+N14)&gt;'(A) AG-Anteil Soz.Vers.'!$C$32,'(A) AG-Anteil Soz.Vers.'!$C$32*$P$1,(L14*12+M14+N14)*$P$1)))</f>
        <v>0</v>
      </c>
      <c r="Q14" s="54">
        <f t="shared" si="3"/>
        <v>0</v>
      </c>
      <c r="R14" s="166">
        <f t="shared" si="4"/>
        <v>0</v>
      </c>
      <c r="S14" s="85">
        <f t="shared" ca="1" si="10"/>
        <v>0</v>
      </c>
      <c r="T14" s="40"/>
    </row>
    <row r="15" spans="1:21">
      <c r="A15" s="115"/>
      <c r="B15" s="115"/>
      <c r="C15" s="115"/>
      <c r="D15" s="9"/>
      <c r="E15" s="6"/>
      <c r="F15" s="6"/>
      <c r="G15" s="6"/>
      <c r="H15" s="111"/>
      <c r="I15" s="173">
        <f>IF(F15="",0,IF(F15="Fremdpersonal",VLOOKUP(D15,Tariftabellen!$T$3:$V$24,3,0),VLOOKUP(D15,Tariftabellen!$T$3:$V$24,2,0)))</f>
        <v>0</v>
      </c>
      <c r="J15" s="54" t="str">
        <f t="shared" ca="1" si="7"/>
        <v/>
      </c>
      <c r="K15" s="82" t="str">
        <f t="shared" ca="1" si="8"/>
        <v/>
      </c>
      <c r="L15" s="119">
        <f t="shared" si="6"/>
        <v>0</v>
      </c>
      <c r="M15" s="166">
        <f>IF(OR(F15="Minijob",F15="Fremdpersonal",H15=0),0,($M$1*L15+('(A) AG-Anteil Soz.Vers.'!$C$8*'(A) Pers. paL'!$H15))*12)</f>
        <v>0</v>
      </c>
      <c r="N15" s="54">
        <f t="shared" ca="1" si="9"/>
        <v>0</v>
      </c>
      <c r="O15" s="39">
        <f>IF(OR(F15="Minijob",F15="Fremdpersonal",H15=0),0,IF((L15*12+M15+N15)&gt;'(A) AG-Anteil Soz.Vers.'!$C$33,'(A) AG-Anteil Soz.Vers.'!$C$33*$O$1,(L15*12+M15+N15)*$O$1))</f>
        <v>0</v>
      </c>
      <c r="P15" s="39">
        <f ca="1">IF(F15="Fremdpersonal",0,IF(F15="Minijob",L15*12*'(A) AG-Anteil Soz.Vers.'!$C$30,IF((L15*12+M15+N15)&gt;'(A) AG-Anteil Soz.Vers.'!$C$32,'(A) AG-Anteil Soz.Vers.'!$C$32*$P$1,(L15*12+M15+N15)*$P$1)))</f>
        <v>0</v>
      </c>
      <c r="Q15" s="54">
        <f t="shared" si="3"/>
        <v>0</v>
      </c>
      <c r="R15" s="166">
        <f t="shared" si="4"/>
        <v>0</v>
      </c>
      <c r="S15" s="85">
        <f t="shared" ca="1" si="10"/>
        <v>0</v>
      </c>
      <c r="T15" s="40"/>
    </row>
    <row r="16" spans="1:21">
      <c r="A16" s="115"/>
      <c r="B16" s="115"/>
      <c r="C16" s="115"/>
      <c r="D16" s="9"/>
      <c r="E16" s="6"/>
      <c r="F16" s="6"/>
      <c r="G16" s="6"/>
      <c r="H16" s="111"/>
      <c r="I16" s="173">
        <f>IF(F16="",0,IF(F16="Fremdpersonal",VLOOKUP(D16,Tariftabellen!$T$3:$V$24,3,0),VLOOKUP(D16,Tariftabellen!$T$3:$V$24,2,0)))</f>
        <v>0</v>
      </c>
      <c r="J16" s="54" t="str">
        <f t="shared" ca="1" si="7"/>
        <v/>
      </c>
      <c r="K16" s="82" t="str">
        <f t="shared" ca="1" si="8"/>
        <v/>
      </c>
      <c r="L16" s="119">
        <f t="shared" si="6"/>
        <v>0</v>
      </c>
      <c r="M16" s="166">
        <f>IF(OR(F16="Minijob",F16="Fremdpersonal",H16=0),0,($M$1*L16+('(A) AG-Anteil Soz.Vers.'!$C$8*'(A) Pers. paL'!$H16))*12)</f>
        <v>0</v>
      </c>
      <c r="N16" s="54">
        <f t="shared" ca="1" si="9"/>
        <v>0</v>
      </c>
      <c r="O16" s="39">
        <f>IF(OR(F16="Minijob",F16="Fremdpersonal",H16=0),0,IF((L16*12+M16+N16)&gt;'(A) AG-Anteil Soz.Vers.'!$C$33,'(A) AG-Anteil Soz.Vers.'!$C$33*$O$1,(L16*12+M16+N16)*$O$1))</f>
        <v>0</v>
      </c>
      <c r="P16" s="39">
        <f ca="1">IF(F16="Fremdpersonal",0,IF(F16="Minijob",L16*12*'(A) AG-Anteil Soz.Vers.'!$C$30,IF((L16*12+M16+N16)&gt;'(A) AG-Anteil Soz.Vers.'!$C$32,'(A) AG-Anteil Soz.Vers.'!$C$32*$P$1,(L16*12+M16+N16)*$P$1)))</f>
        <v>0</v>
      </c>
      <c r="Q16" s="54">
        <f t="shared" si="3"/>
        <v>0</v>
      </c>
      <c r="R16" s="166">
        <f t="shared" si="4"/>
        <v>0</v>
      </c>
      <c r="S16" s="85">
        <f t="shared" ca="1" si="10"/>
        <v>0</v>
      </c>
      <c r="T16" s="40"/>
    </row>
    <row r="17" spans="1:20">
      <c r="A17" s="115"/>
      <c r="B17" s="115"/>
      <c r="C17" s="115"/>
      <c r="D17" s="9"/>
      <c r="E17" s="6"/>
      <c r="F17" s="6"/>
      <c r="G17" s="6"/>
      <c r="H17" s="111"/>
      <c r="I17" s="173">
        <f>IF(F17="",0,IF(F17="Fremdpersonal",VLOOKUP(D17,Tariftabellen!$T$3:$V$24,3,0),VLOOKUP(D17,Tariftabellen!$T$3:$V$24,2,0)))</f>
        <v>0</v>
      </c>
      <c r="J17" s="54" t="str">
        <f t="shared" ca="1" si="7"/>
        <v/>
      </c>
      <c r="K17" s="82" t="str">
        <f t="shared" ca="1" si="8"/>
        <v/>
      </c>
      <c r="L17" s="119">
        <f t="shared" si="6"/>
        <v>0</v>
      </c>
      <c r="M17" s="166">
        <f>IF(OR(F17="Minijob",F17="Fremdpersonal",H17=0),0,($M$1*L17+('(A) AG-Anteil Soz.Vers.'!$C$8*'(A) Pers. paL'!$H17))*12)</f>
        <v>0</v>
      </c>
      <c r="N17" s="54">
        <f t="shared" ca="1" si="9"/>
        <v>0</v>
      </c>
      <c r="O17" s="39">
        <f>IF(OR(F17="Minijob",F17="Fremdpersonal",H17=0),0,IF((L17*12+M17+N17)&gt;'(A) AG-Anteil Soz.Vers.'!$C$33,'(A) AG-Anteil Soz.Vers.'!$C$33*$O$1,(L17*12+M17+N17)*$O$1))</f>
        <v>0</v>
      </c>
      <c r="P17" s="39">
        <f ca="1">IF(F17="Fremdpersonal",0,IF(F17="Minijob",L17*12*'(A) AG-Anteil Soz.Vers.'!$C$30,IF((L17*12+M17+N17)&gt;'(A) AG-Anteil Soz.Vers.'!$C$32,'(A) AG-Anteil Soz.Vers.'!$C$32*$P$1,(L17*12+M17+N17)*$P$1)))</f>
        <v>0</v>
      </c>
      <c r="Q17" s="54">
        <f t="shared" si="3"/>
        <v>0</v>
      </c>
      <c r="R17" s="166">
        <f t="shared" si="4"/>
        <v>0</v>
      </c>
      <c r="S17" s="85">
        <f t="shared" ca="1" si="10"/>
        <v>0</v>
      </c>
      <c r="T17" s="40"/>
    </row>
    <row r="18" spans="1:20">
      <c r="A18" s="115"/>
      <c r="B18" s="115"/>
      <c r="C18" s="115"/>
      <c r="D18" s="9"/>
      <c r="E18" s="6"/>
      <c r="F18" s="6"/>
      <c r="G18" s="6"/>
      <c r="H18" s="111"/>
      <c r="I18" s="173">
        <f>IF(F18="",0,IF(F18="Fremdpersonal",VLOOKUP(D18,Tariftabellen!$T$3:$V$24,3,0),VLOOKUP(D18,Tariftabellen!$T$3:$V$24,2,0)))</f>
        <v>0</v>
      </c>
      <c r="J18" s="54" t="str">
        <f t="shared" ca="1" si="7"/>
        <v/>
      </c>
      <c r="K18" s="82" t="str">
        <f t="shared" ca="1" si="8"/>
        <v/>
      </c>
      <c r="L18" s="119">
        <f t="shared" si="6"/>
        <v>0</v>
      </c>
      <c r="M18" s="166">
        <f>IF(OR(F18="Minijob",F18="Fremdpersonal",H18=0),0,($M$1*L18+('(A) AG-Anteil Soz.Vers.'!$C$8*'(A) Pers. paL'!$H18))*12)</f>
        <v>0</v>
      </c>
      <c r="N18" s="54">
        <f t="shared" ca="1" si="9"/>
        <v>0</v>
      </c>
      <c r="O18" s="39">
        <f>IF(OR(F18="Minijob",F18="Fremdpersonal",H18=0),0,IF((L18*12+M18+N18)&gt;'(A) AG-Anteil Soz.Vers.'!$C$33,'(A) AG-Anteil Soz.Vers.'!$C$33*$O$1,(L18*12+M18+N18)*$O$1))</f>
        <v>0</v>
      </c>
      <c r="P18" s="39">
        <f ca="1">IF(F18="Fremdpersonal",0,IF(F18="Minijob",L18*12*'(A) AG-Anteil Soz.Vers.'!$C$30,IF((L18*12+M18+N18)&gt;'(A) AG-Anteil Soz.Vers.'!$C$32,'(A) AG-Anteil Soz.Vers.'!$C$32*$P$1,(L18*12+M18+N18)*$P$1)))</f>
        <v>0</v>
      </c>
      <c r="Q18" s="54">
        <f t="shared" si="3"/>
        <v>0</v>
      </c>
      <c r="R18" s="166">
        <f t="shared" si="4"/>
        <v>0</v>
      </c>
      <c r="S18" s="85">
        <f t="shared" ca="1" si="10"/>
        <v>0</v>
      </c>
      <c r="T18" s="40"/>
    </row>
    <row r="19" spans="1:20">
      <c r="A19" s="115"/>
      <c r="B19" s="115"/>
      <c r="C19" s="115"/>
      <c r="D19" s="9"/>
      <c r="E19" s="6"/>
      <c r="F19" s="6"/>
      <c r="G19" s="6"/>
      <c r="H19" s="111"/>
      <c r="I19" s="173">
        <f>IF(F19="",0,IF(F19="Fremdpersonal",VLOOKUP(D19,Tariftabellen!$T$3:$V$24,3,0),VLOOKUP(D19,Tariftabellen!$T$3:$V$24,2,0)))</f>
        <v>0</v>
      </c>
      <c r="J19" s="54" t="str">
        <f t="shared" ca="1" si="7"/>
        <v/>
      </c>
      <c r="K19" s="82" t="str">
        <f t="shared" ca="1" si="8"/>
        <v/>
      </c>
      <c r="L19" s="119">
        <f t="shared" si="6"/>
        <v>0</v>
      </c>
      <c r="M19" s="166">
        <f>IF(OR(F19="Minijob",F19="Fremdpersonal",H19=0),0,($M$1*L19+('(A) AG-Anteil Soz.Vers.'!$C$8*'(A) Pers. paL'!$H19))*12)</f>
        <v>0</v>
      </c>
      <c r="N19" s="54">
        <f t="shared" ca="1" si="9"/>
        <v>0</v>
      </c>
      <c r="O19" s="39">
        <f>IF(OR(F19="Minijob",F19="Fremdpersonal",H19=0),0,IF((L19*12+M19+N19)&gt;'(A) AG-Anteil Soz.Vers.'!$C$33,'(A) AG-Anteil Soz.Vers.'!$C$33*$O$1,(L19*12+M19+N19)*$O$1))</f>
        <v>0</v>
      </c>
      <c r="P19" s="39">
        <f ca="1">IF(F19="Fremdpersonal",0,IF(F19="Minijob",L19*12*'(A) AG-Anteil Soz.Vers.'!$C$30,IF((L19*12+M19+N19)&gt;'(A) AG-Anteil Soz.Vers.'!$C$32,'(A) AG-Anteil Soz.Vers.'!$C$32*$P$1,(L19*12+M19+N19)*$P$1)))</f>
        <v>0</v>
      </c>
      <c r="Q19" s="54">
        <f t="shared" si="3"/>
        <v>0</v>
      </c>
      <c r="R19" s="166">
        <f t="shared" si="4"/>
        <v>0</v>
      </c>
      <c r="S19" s="85">
        <f t="shared" ca="1" si="10"/>
        <v>0</v>
      </c>
      <c r="T19" s="40"/>
    </row>
    <row r="20" spans="1:20">
      <c r="A20" s="115"/>
      <c r="B20" s="115"/>
      <c r="C20" s="115"/>
      <c r="D20" s="9"/>
      <c r="E20" s="6"/>
      <c r="F20" s="6"/>
      <c r="G20" s="6"/>
      <c r="H20" s="111"/>
      <c r="I20" s="173">
        <f>IF(F20="",0,IF(F20="Fremdpersonal",VLOOKUP(D20,Tariftabellen!$T$3:$V$24,3,0),VLOOKUP(D20,Tariftabellen!$T$3:$V$24,2,0)))</f>
        <v>0</v>
      </c>
      <c r="J20" s="54" t="str">
        <f t="shared" ca="1" si="7"/>
        <v/>
      </c>
      <c r="K20" s="82" t="str">
        <f t="shared" ca="1" si="8"/>
        <v/>
      </c>
      <c r="L20" s="119">
        <f t="shared" si="6"/>
        <v>0</v>
      </c>
      <c r="M20" s="166">
        <f>IF(OR(F20="Minijob",F20="Fremdpersonal",H20=0),0,($M$1*L20+('(A) AG-Anteil Soz.Vers.'!$C$8*'(A) Pers. paL'!$H20))*12)</f>
        <v>0</v>
      </c>
      <c r="N20" s="54">
        <f t="shared" ca="1" si="9"/>
        <v>0</v>
      </c>
      <c r="O20" s="39">
        <f>IF(OR(F20="Minijob",F20="Fremdpersonal",H20=0),0,IF((L20*12+M20+N20)&gt;'(A) AG-Anteil Soz.Vers.'!$C$33,'(A) AG-Anteil Soz.Vers.'!$C$33*$O$1,(L20*12+M20+N20)*$O$1))</f>
        <v>0</v>
      </c>
      <c r="P20" s="39">
        <f ca="1">IF(F20="Fremdpersonal",0,IF(F20="Minijob",L20*12*'(A) AG-Anteil Soz.Vers.'!$C$30,IF((L20*12+M20+N20)&gt;'(A) AG-Anteil Soz.Vers.'!$C$32,'(A) AG-Anteil Soz.Vers.'!$C$32*$P$1,(L20*12+M20+N20)*$P$1)))</f>
        <v>0</v>
      </c>
      <c r="Q20" s="54">
        <f t="shared" si="3"/>
        <v>0</v>
      </c>
      <c r="R20" s="166">
        <f t="shared" si="4"/>
        <v>0</v>
      </c>
      <c r="S20" s="85">
        <f t="shared" ca="1" si="10"/>
        <v>0</v>
      </c>
      <c r="T20" s="40"/>
    </row>
    <row r="21" spans="1:20">
      <c r="A21" s="115"/>
      <c r="B21" s="115"/>
      <c r="C21" s="115"/>
      <c r="D21" s="9"/>
      <c r="E21" s="6"/>
      <c r="F21" s="6"/>
      <c r="G21" s="6"/>
      <c r="H21" s="111"/>
      <c r="I21" s="173">
        <f>IF(F21="",0,IF(F21="Fremdpersonal",VLOOKUP(D21,Tariftabellen!$T$3:$V$24,3,0),VLOOKUP(D21,Tariftabellen!$T$3:$V$24,2,0)))</f>
        <v>0</v>
      </c>
      <c r="J21" s="54" t="str">
        <f t="shared" ca="1" si="7"/>
        <v/>
      </c>
      <c r="K21" s="82" t="str">
        <f t="shared" ca="1" si="8"/>
        <v/>
      </c>
      <c r="L21" s="119">
        <f t="shared" si="6"/>
        <v>0</v>
      </c>
      <c r="M21" s="166">
        <f>IF(OR(F21="Minijob",F21="Fremdpersonal",H21=0),0,($M$1*L21+('(A) AG-Anteil Soz.Vers.'!$C$8*'(A) Pers. paL'!$H21))*12)</f>
        <v>0</v>
      </c>
      <c r="N21" s="54">
        <f t="shared" ca="1" si="9"/>
        <v>0</v>
      </c>
      <c r="O21" s="39">
        <f>IF(OR(F21="Minijob",F21="Fremdpersonal",H21=0),0,IF((L21*12+M21+N21)&gt;'(A) AG-Anteil Soz.Vers.'!$C$33,'(A) AG-Anteil Soz.Vers.'!$C$33*$O$1,(L21*12+M21+N21)*$O$1))</f>
        <v>0</v>
      </c>
      <c r="P21" s="39">
        <f ca="1">IF(F21="Fremdpersonal",0,IF(F21="Minijob",L21*12*'(A) AG-Anteil Soz.Vers.'!$C$30,IF((L21*12+M21+N21)&gt;'(A) AG-Anteil Soz.Vers.'!$C$32,'(A) AG-Anteil Soz.Vers.'!$C$32*$P$1,(L21*12+M21+N21)*$P$1)))</f>
        <v>0</v>
      </c>
      <c r="Q21" s="54">
        <f t="shared" si="3"/>
        <v>0</v>
      </c>
      <c r="R21" s="166">
        <f t="shared" si="4"/>
        <v>0</v>
      </c>
      <c r="S21" s="85">
        <f t="shared" ca="1" si="10"/>
        <v>0</v>
      </c>
      <c r="T21" s="40"/>
    </row>
    <row r="22" spans="1:20">
      <c r="A22" s="115"/>
      <c r="B22" s="115"/>
      <c r="C22" s="115"/>
      <c r="D22" s="9"/>
      <c r="E22" s="6"/>
      <c r="F22" s="6"/>
      <c r="G22" s="6"/>
      <c r="H22" s="111"/>
      <c r="I22" s="173">
        <f>IF(F22="",0,IF(F22="Fremdpersonal",VLOOKUP(D22,Tariftabellen!$T$3:$V$24,3,0),VLOOKUP(D22,Tariftabellen!$T$3:$V$24,2,0)))</f>
        <v>0</v>
      </c>
      <c r="J22" s="54" t="str">
        <f t="shared" ca="1" si="7"/>
        <v/>
      </c>
      <c r="K22" s="82" t="str">
        <f t="shared" ca="1" si="8"/>
        <v/>
      </c>
      <c r="L22" s="119">
        <f t="shared" si="6"/>
        <v>0</v>
      </c>
      <c r="M22" s="166">
        <f>IF(OR(F22="Minijob",F22="Fremdpersonal",H22=0),0,($M$1*L22+('(A) AG-Anteil Soz.Vers.'!$C$8*'(A) Pers. paL'!$H22))*12)</f>
        <v>0</v>
      </c>
      <c r="N22" s="54">
        <f t="shared" ca="1" si="9"/>
        <v>0</v>
      </c>
      <c r="O22" s="39">
        <f>IF(OR(F22="Minijob",F22="Fremdpersonal",H22=0),0,IF((L22*12+M22+N22)&gt;'(A) AG-Anteil Soz.Vers.'!$C$33,'(A) AG-Anteil Soz.Vers.'!$C$33*$O$1,(L22*12+M22+N22)*$O$1))</f>
        <v>0</v>
      </c>
      <c r="P22" s="39">
        <f ca="1">IF(F22="Fremdpersonal",0,IF(F22="Minijob",L22*12*'(A) AG-Anteil Soz.Vers.'!$C$30,IF((L22*12+M22+N22)&gt;'(A) AG-Anteil Soz.Vers.'!$C$32,'(A) AG-Anteil Soz.Vers.'!$C$32*$P$1,(L22*12+M22+N22)*$P$1)))</f>
        <v>0</v>
      </c>
      <c r="Q22" s="54">
        <f t="shared" si="3"/>
        <v>0</v>
      </c>
      <c r="R22" s="166">
        <f t="shared" si="4"/>
        <v>0</v>
      </c>
      <c r="S22" s="85">
        <f t="shared" ca="1" si="10"/>
        <v>0</v>
      </c>
      <c r="T22" s="40"/>
    </row>
    <row r="23" spans="1:20">
      <c r="A23" s="115"/>
      <c r="B23" s="115"/>
      <c r="C23" s="115"/>
      <c r="D23" s="9"/>
      <c r="E23" s="6"/>
      <c r="F23" s="6"/>
      <c r="G23" s="6"/>
      <c r="H23" s="111"/>
      <c r="I23" s="173">
        <f>IF(F23="",0,IF(F23="Fremdpersonal",VLOOKUP(D23,Tariftabellen!$T$3:$V$24,3,0),VLOOKUP(D23,Tariftabellen!$T$3:$V$24,2,0)))</f>
        <v>0</v>
      </c>
      <c r="J23" s="54" t="str">
        <f t="shared" ca="1" si="7"/>
        <v/>
      </c>
      <c r="K23" s="82" t="str">
        <f t="shared" ca="1" si="8"/>
        <v/>
      </c>
      <c r="L23" s="119">
        <f t="shared" si="6"/>
        <v>0</v>
      </c>
      <c r="M23" s="166">
        <f>IF(OR(F23="Minijob",F23="Fremdpersonal",H23=0),0,($M$1*L23+('(A) AG-Anteil Soz.Vers.'!$C$8*'(A) Pers. paL'!$H23))*12)</f>
        <v>0</v>
      </c>
      <c r="N23" s="54">
        <f t="shared" ca="1" si="9"/>
        <v>0</v>
      </c>
      <c r="O23" s="39">
        <f>IF(OR(F23="Minijob",F23="Fremdpersonal",H23=0),0,IF((L23*12+M23+N23)&gt;'(A) AG-Anteil Soz.Vers.'!$C$33,'(A) AG-Anteil Soz.Vers.'!$C$33*$O$1,(L23*12+M23+N23)*$O$1))</f>
        <v>0</v>
      </c>
      <c r="P23" s="39">
        <f ca="1">IF(F23="Fremdpersonal",0,IF(F23="Minijob",L23*12*'(A) AG-Anteil Soz.Vers.'!$C$30,IF((L23*12+M23+N23)&gt;'(A) AG-Anteil Soz.Vers.'!$C$32,'(A) AG-Anteil Soz.Vers.'!$C$32*$P$1,(L23*12+M23+N23)*$P$1)))</f>
        <v>0</v>
      </c>
      <c r="Q23" s="54">
        <f t="shared" si="3"/>
        <v>0</v>
      </c>
      <c r="R23" s="166">
        <f t="shared" si="4"/>
        <v>0</v>
      </c>
      <c r="S23" s="85">
        <f t="shared" ca="1" si="10"/>
        <v>0</v>
      </c>
      <c r="T23" s="40"/>
    </row>
    <row r="24" spans="1:20">
      <c r="A24" s="115"/>
      <c r="B24" s="115"/>
      <c r="C24" s="115"/>
      <c r="D24" s="9"/>
      <c r="E24" s="6"/>
      <c r="F24" s="6"/>
      <c r="G24" s="6"/>
      <c r="H24" s="111"/>
      <c r="I24" s="173">
        <f>IF(F24="",0,IF(F24="Fremdpersonal",VLOOKUP(D24,Tariftabellen!$T$3:$V$24,3,0),VLOOKUP(D24,Tariftabellen!$T$3:$V$24,2,0)))</f>
        <v>0</v>
      </c>
      <c r="J24" s="54" t="str">
        <f t="shared" ca="1" si="7"/>
        <v/>
      </c>
      <c r="K24" s="82" t="str">
        <f t="shared" ca="1" si="8"/>
        <v/>
      </c>
      <c r="L24" s="119">
        <f t="shared" si="6"/>
        <v>0</v>
      </c>
      <c r="M24" s="166">
        <f>IF(OR(F24="Minijob",F24="Fremdpersonal",H24=0),0,($M$1*L24+('(A) AG-Anteil Soz.Vers.'!$C$8*'(A) Pers. paL'!$H24))*12)</f>
        <v>0</v>
      </c>
      <c r="N24" s="54">
        <f t="shared" ca="1" si="9"/>
        <v>0</v>
      </c>
      <c r="O24" s="39">
        <f>IF(OR(F24="Minijob",F24="Fremdpersonal",H24=0),0,IF((L24*12+M24+N24)&gt;'(A) AG-Anteil Soz.Vers.'!$C$33,'(A) AG-Anteil Soz.Vers.'!$C$33*$O$1,(L24*12+M24+N24)*$O$1))</f>
        <v>0</v>
      </c>
      <c r="P24" s="39">
        <f ca="1">IF(F24="Fremdpersonal",0,IF(F24="Minijob",L24*12*'(A) AG-Anteil Soz.Vers.'!$C$30,IF((L24*12+M24+N24)&gt;'(A) AG-Anteil Soz.Vers.'!$C$32,'(A) AG-Anteil Soz.Vers.'!$C$32*$P$1,(L24*12+M24+N24)*$P$1)))</f>
        <v>0</v>
      </c>
      <c r="Q24" s="54">
        <f t="shared" si="3"/>
        <v>0</v>
      </c>
      <c r="R24" s="166">
        <f t="shared" si="4"/>
        <v>0</v>
      </c>
      <c r="S24" s="85">
        <f t="shared" ca="1" si="10"/>
        <v>0</v>
      </c>
      <c r="T24" s="40"/>
    </row>
    <row r="25" spans="1:20">
      <c r="A25" s="115"/>
      <c r="B25" s="115"/>
      <c r="C25" s="115"/>
      <c r="D25" s="9"/>
      <c r="E25" s="6"/>
      <c r="F25" s="6"/>
      <c r="G25" s="6"/>
      <c r="H25" s="111"/>
      <c r="I25" s="173">
        <f>IF(F25="",0,IF(F25="Fremdpersonal",VLOOKUP(D25,Tariftabellen!$T$3:$V$24,3,0),VLOOKUP(D25,Tariftabellen!$T$3:$V$24,2,0)))</f>
        <v>0</v>
      </c>
      <c r="J25" s="54" t="str">
        <f t="shared" ca="1" si="7"/>
        <v/>
      </c>
      <c r="K25" s="82" t="str">
        <f t="shared" ca="1" si="8"/>
        <v/>
      </c>
      <c r="L25" s="119">
        <f t="shared" si="6"/>
        <v>0</v>
      </c>
      <c r="M25" s="166">
        <f>IF(OR(F25="Minijob",F25="Fremdpersonal",H25=0),0,($M$1*L25+('(A) AG-Anteil Soz.Vers.'!$C$8*'(A) Pers. paL'!$H25))*12)</f>
        <v>0</v>
      </c>
      <c r="N25" s="54">
        <f t="shared" ca="1" si="9"/>
        <v>0</v>
      </c>
      <c r="O25" s="39">
        <f>IF(OR(F25="Minijob",F25="Fremdpersonal",H25=0),0,IF((L25*12+M25+N25)&gt;'(A) AG-Anteil Soz.Vers.'!$C$33,'(A) AG-Anteil Soz.Vers.'!$C$33*$O$1,(L25*12+M25+N25)*$O$1))</f>
        <v>0</v>
      </c>
      <c r="P25" s="39">
        <f ca="1">IF(F25="Fremdpersonal",0,IF(F25="Minijob",L25*12*'(A) AG-Anteil Soz.Vers.'!$C$30,IF((L25*12+M25+N25)&gt;'(A) AG-Anteil Soz.Vers.'!$C$32,'(A) AG-Anteil Soz.Vers.'!$C$32*$P$1,(L25*12+M25+N25)*$P$1)))</f>
        <v>0</v>
      </c>
      <c r="Q25" s="54">
        <f t="shared" si="3"/>
        <v>0</v>
      </c>
      <c r="R25" s="166">
        <f t="shared" si="4"/>
        <v>0</v>
      </c>
      <c r="S25" s="85">
        <f t="shared" ca="1" si="10"/>
        <v>0</v>
      </c>
      <c r="T25" s="40"/>
    </row>
    <row r="26" spans="1:20">
      <c r="A26" s="115"/>
      <c r="B26" s="115"/>
      <c r="C26" s="115"/>
      <c r="D26" s="9"/>
      <c r="E26" s="6"/>
      <c r="F26" s="6"/>
      <c r="G26" s="6"/>
      <c r="H26" s="111"/>
      <c r="I26" s="173">
        <f>IF(F26="",0,IF(F26="Fremdpersonal",VLOOKUP(D26,Tariftabellen!$T$3:$V$24,3,0),VLOOKUP(D26,Tariftabellen!$T$3:$V$24,2,0)))</f>
        <v>0</v>
      </c>
      <c r="J26" s="54" t="str">
        <f t="shared" ca="1" si="7"/>
        <v/>
      </c>
      <c r="K26" s="82" t="str">
        <f t="shared" ca="1" si="8"/>
        <v/>
      </c>
      <c r="L26" s="119">
        <f t="shared" si="6"/>
        <v>0</v>
      </c>
      <c r="M26" s="166">
        <f>IF(OR(F26="Minijob",F26="Fremdpersonal",H26=0),0,($M$1*L26+('(A) AG-Anteil Soz.Vers.'!$C$8*'(A) Pers. paL'!$H26))*12)</f>
        <v>0</v>
      </c>
      <c r="N26" s="54">
        <f t="shared" ca="1" si="9"/>
        <v>0</v>
      </c>
      <c r="O26" s="39">
        <f>IF(OR(F26="Minijob",F26="Fremdpersonal",H26=0),0,IF((L26*12+M26+N26)&gt;'(A) AG-Anteil Soz.Vers.'!$C$33,'(A) AG-Anteil Soz.Vers.'!$C$33*$O$1,(L26*12+M26+N26)*$O$1))</f>
        <v>0</v>
      </c>
      <c r="P26" s="39">
        <f ca="1">IF(F26="Fremdpersonal",0,IF(F26="Minijob",L26*12*'(A) AG-Anteil Soz.Vers.'!$C$30,IF((L26*12+M26+N26)&gt;'(A) AG-Anteil Soz.Vers.'!$C$32,'(A) AG-Anteil Soz.Vers.'!$C$32*$P$1,(L26*12+M26+N26)*$P$1)))</f>
        <v>0</v>
      </c>
      <c r="Q26" s="54">
        <f t="shared" si="3"/>
        <v>0</v>
      </c>
      <c r="R26" s="166">
        <f t="shared" si="4"/>
        <v>0</v>
      </c>
      <c r="S26" s="85">
        <f t="shared" ca="1" si="10"/>
        <v>0</v>
      </c>
      <c r="T26" s="40"/>
    </row>
    <row r="27" spans="1:20">
      <c r="A27" s="115"/>
      <c r="B27" s="115"/>
      <c r="C27" s="115"/>
      <c r="D27" s="9"/>
      <c r="E27" s="6"/>
      <c r="F27" s="6"/>
      <c r="G27" s="6"/>
      <c r="H27" s="111"/>
      <c r="I27" s="173">
        <f>IF(F27="",0,IF(F27="Fremdpersonal",VLOOKUP(D27,Tariftabellen!$T$3:$V$24,3,0),VLOOKUP(D27,Tariftabellen!$T$3:$V$24,2,0)))</f>
        <v>0</v>
      </c>
      <c r="J27" s="54" t="str">
        <f t="shared" ca="1" si="7"/>
        <v/>
      </c>
      <c r="K27" s="82" t="str">
        <f t="shared" ca="1" si="8"/>
        <v/>
      </c>
      <c r="L27" s="119">
        <f t="shared" si="6"/>
        <v>0</v>
      </c>
      <c r="M27" s="166">
        <f>IF(OR(F27="Minijob",F27="Fremdpersonal",H27=0),0,($M$1*L27+('(A) AG-Anteil Soz.Vers.'!$C$8*'(A) Pers. paL'!$H27))*12)</f>
        <v>0</v>
      </c>
      <c r="N27" s="54">
        <f t="shared" ca="1" si="9"/>
        <v>0</v>
      </c>
      <c r="O27" s="39">
        <f>IF(OR(F27="Minijob",F27="Fremdpersonal",H27=0),0,IF((L27*12+M27+N27)&gt;'(A) AG-Anteil Soz.Vers.'!$C$33,'(A) AG-Anteil Soz.Vers.'!$C$33*$O$1,(L27*12+M27+N27)*$O$1))</f>
        <v>0</v>
      </c>
      <c r="P27" s="39">
        <f ca="1">IF(F27="Fremdpersonal",0,IF(F27="Minijob",L27*12*'(A) AG-Anteil Soz.Vers.'!$C$30,IF((L27*12+M27+N27)&gt;'(A) AG-Anteil Soz.Vers.'!$C$32,'(A) AG-Anteil Soz.Vers.'!$C$32*$P$1,(L27*12+M27+N27)*$P$1)))</f>
        <v>0</v>
      </c>
      <c r="Q27" s="54">
        <f t="shared" si="3"/>
        <v>0</v>
      </c>
      <c r="R27" s="166">
        <f t="shared" si="4"/>
        <v>0</v>
      </c>
      <c r="S27" s="85">
        <f t="shared" ca="1" si="10"/>
        <v>0</v>
      </c>
      <c r="T27" s="40"/>
    </row>
    <row r="28" spans="1:20">
      <c r="A28" s="115"/>
      <c r="B28" s="115"/>
      <c r="C28" s="115"/>
      <c r="D28" s="9"/>
      <c r="E28" s="6"/>
      <c r="F28" s="6"/>
      <c r="G28" s="6"/>
      <c r="H28" s="111"/>
      <c r="I28" s="173">
        <f>IF(F28="",0,IF(F28="Fremdpersonal",VLOOKUP(D28,Tariftabellen!$T$3:$V$24,3,0),VLOOKUP(D28,Tariftabellen!$T$3:$V$24,2,0)))</f>
        <v>0</v>
      </c>
      <c r="J28" s="54" t="str">
        <f t="shared" ca="1" si="7"/>
        <v/>
      </c>
      <c r="K28" s="82" t="str">
        <f t="shared" ca="1" si="8"/>
        <v/>
      </c>
      <c r="L28" s="119">
        <f t="shared" si="6"/>
        <v>0</v>
      </c>
      <c r="M28" s="166">
        <f>IF(OR(F28="Minijob",F28="Fremdpersonal",H28=0),0,($M$1*L28+('(A) AG-Anteil Soz.Vers.'!$C$8*'(A) Pers. paL'!$H28))*12)</f>
        <v>0</v>
      </c>
      <c r="N28" s="54">
        <f t="shared" ca="1" si="9"/>
        <v>0</v>
      </c>
      <c r="O28" s="39">
        <f>IF(OR(F28="Minijob",F28="Fremdpersonal",H28=0),0,IF((L28*12+M28+N28)&gt;'(A) AG-Anteil Soz.Vers.'!$C$33,'(A) AG-Anteil Soz.Vers.'!$C$33*$O$1,(L28*12+M28+N28)*$O$1))</f>
        <v>0</v>
      </c>
      <c r="P28" s="39">
        <f ca="1">IF(F28="Fremdpersonal",0,IF(F28="Minijob",L28*12*'(A) AG-Anteil Soz.Vers.'!$C$30,IF((L28*12+M28+N28)&gt;'(A) AG-Anteil Soz.Vers.'!$C$32,'(A) AG-Anteil Soz.Vers.'!$C$32*$P$1,(L28*12+M28+N28)*$P$1)))</f>
        <v>0</v>
      </c>
      <c r="Q28" s="54">
        <f t="shared" si="3"/>
        <v>0</v>
      </c>
      <c r="R28" s="166">
        <f t="shared" si="4"/>
        <v>0</v>
      </c>
      <c r="S28" s="85">
        <f t="shared" ca="1" si="10"/>
        <v>0</v>
      </c>
      <c r="T28" s="40"/>
    </row>
    <row r="29" spans="1:20">
      <c r="A29" s="115"/>
      <c r="B29" s="115"/>
      <c r="C29" s="115"/>
      <c r="D29" s="9"/>
      <c r="E29" s="6"/>
      <c r="F29" s="6"/>
      <c r="G29" s="6"/>
      <c r="H29" s="111"/>
      <c r="I29" s="173">
        <f>IF(F29="",0,IF(F29="Fremdpersonal",VLOOKUP(D29,Tariftabellen!$T$3:$V$24,3,0),VLOOKUP(D29,Tariftabellen!$T$3:$V$24,2,0)))</f>
        <v>0</v>
      </c>
      <c r="J29" s="54" t="str">
        <f t="shared" ca="1" si="7"/>
        <v/>
      </c>
      <c r="K29" s="82" t="str">
        <f t="shared" ca="1" si="8"/>
        <v/>
      </c>
      <c r="L29" s="119">
        <f t="shared" si="6"/>
        <v>0</v>
      </c>
      <c r="M29" s="166">
        <f>IF(OR(F29="Minijob",F29="Fremdpersonal",H29=0),0,($M$1*L29+('(A) AG-Anteil Soz.Vers.'!$C$8*'(A) Pers. paL'!$H29))*12)</f>
        <v>0</v>
      </c>
      <c r="N29" s="54">
        <f t="shared" ca="1" si="9"/>
        <v>0</v>
      </c>
      <c r="O29" s="39">
        <f>IF(OR(F29="Minijob",F29="Fremdpersonal",H29=0),0,IF((L29*12+M29+N29)&gt;'(A) AG-Anteil Soz.Vers.'!$C$33,'(A) AG-Anteil Soz.Vers.'!$C$33*$O$1,(L29*12+M29+N29)*$O$1))</f>
        <v>0</v>
      </c>
      <c r="P29" s="39">
        <f ca="1">IF(F29="Fremdpersonal",0,IF(F29="Minijob",L29*12*'(A) AG-Anteil Soz.Vers.'!$C$30,IF((L29*12+M29+N29)&gt;'(A) AG-Anteil Soz.Vers.'!$C$32,'(A) AG-Anteil Soz.Vers.'!$C$32*$P$1,(L29*12+M29+N29)*$P$1)))</f>
        <v>0</v>
      </c>
      <c r="Q29" s="54">
        <f t="shared" si="3"/>
        <v>0</v>
      </c>
      <c r="R29" s="166">
        <f t="shared" si="4"/>
        <v>0</v>
      </c>
      <c r="S29" s="85">
        <f t="shared" ca="1" si="10"/>
        <v>0</v>
      </c>
      <c r="T29" s="40"/>
    </row>
    <row r="30" spans="1:20">
      <c r="A30" s="115"/>
      <c r="B30" s="115"/>
      <c r="C30" s="115"/>
      <c r="D30" s="9"/>
      <c r="E30" s="6"/>
      <c r="F30" s="6"/>
      <c r="G30" s="6"/>
      <c r="H30" s="111"/>
      <c r="I30" s="173">
        <f>IF(F30="",0,IF(F30="Fremdpersonal",VLOOKUP(D30,Tariftabellen!$T$3:$V$24,3,0),VLOOKUP(D30,Tariftabellen!$T$3:$V$24,2,0)))</f>
        <v>0</v>
      </c>
      <c r="J30" s="54" t="str">
        <f t="shared" ca="1" si="7"/>
        <v/>
      </c>
      <c r="K30" s="82" t="str">
        <f t="shared" ca="1" si="8"/>
        <v/>
      </c>
      <c r="L30" s="119">
        <f t="shared" si="6"/>
        <v>0</v>
      </c>
      <c r="M30" s="166">
        <f>IF(OR(F30="Minijob",F30="Fremdpersonal",H30=0),0,($M$1*L30+('(A) AG-Anteil Soz.Vers.'!$C$8*'(A) Pers. paL'!$H30))*12)</f>
        <v>0</v>
      </c>
      <c r="N30" s="54">
        <f t="shared" ca="1" si="9"/>
        <v>0</v>
      </c>
      <c r="O30" s="39">
        <f>IF(OR(F30="Minijob",F30="Fremdpersonal",H30=0),0,IF((L30*12+M30+N30)&gt;'(A) AG-Anteil Soz.Vers.'!$C$33,'(A) AG-Anteil Soz.Vers.'!$C$33*$O$1,(L30*12+M30+N30)*$O$1))</f>
        <v>0</v>
      </c>
      <c r="P30" s="39">
        <f ca="1">IF(F30="Fremdpersonal",0,IF(F30="Minijob",L30*12*'(A) AG-Anteil Soz.Vers.'!$C$30,IF((L30*12+M30+N30)&gt;'(A) AG-Anteil Soz.Vers.'!$C$32,'(A) AG-Anteil Soz.Vers.'!$C$32*$P$1,(L30*12+M30+N30)*$P$1)))</f>
        <v>0</v>
      </c>
      <c r="Q30" s="54">
        <f t="shared" si="3"/>
        <v>0</v>
      </c>
      <c r="R30" s="166">
        <f t="shared" si="4"/>
        <v>0</v>
      </c>
      <c r="S30" s="85">
        <f t="shared" ca="1" si="10"/>
        <v>0</v>
      </c>
      <c r="T30" s="40"/>
    </row>
    <row r="31" spans="1:20">
      <c r="A31" s="115"/>
      <c r="B31" s="115"/>
      <c r="C31" s="115"/>
      <c r="D31" s="9"/>
      <c r="E31" s="6"/>
      <c r="F31" s="6"/>
      <c r="G31" s="6"/>
      <c r="H31" s="111"/>
      <c r="I31" s="173">
        <f>IF(F31="",0,IF(F31="Fremdpersonal",VLOOKUP(D31,Tariftabellen!$T$3:$V$24,3,0),VLOOKUP(D31,Tariftabellen!$T$3:$V$24,2,0)))</f>
        <v>0</v>
      </c>
      <c r="J31" s="54" t="str">
        <f t="shared" ca="1" si="7"/>
        <v/>
      </c>
      <c r="K31" s="82" t="str">
        <f t="shared" ca="1" si="8"/>
        <v/>
      </c>
      <c r="L31" s="119">
        <f t="shared" si="6"/>
        <v>0</v>
      </c>
      <c r="M31" s="166">
        <f>IF(OR(F31="Minijob",F31="Fremdpersonal",H31=0),0,($M$1*L31+('(A) AG-Anteil Soz.Vers.'!$C$8*'(A) Pers. paL'!$H31))*12)</f>
        <v>0</v>
      </c>
      <c r="N31" s="54">
        <f t="shared" ca="1" si="9"/>
        <v>0</v>
      </c>
      <c r="O31" s="39">
        <f>IF(OR(F31="Minijob",F31="Fremdpersonal",H31=0),0,IF((L31*12+M31+N31)&gt;'(A) AG-Anteil Soz.Vers.'!$C$33,'(A) AG-Anteil Soz.Vers.'!$C$33*$O$1,(L31*12+M31+N31)*$O$1))</f>
        <v>0</v>
      </c>
      <c r="P31" s="39">
        <f ca="1">IF(F31="Fremdpersonal",0,IF(F31="Minijob",L31*12*'(A) AG-Anteil Soz.Vers.'!$C$30,IF((L31*12+M31+N31)&gt;'(A) AG-Anteil Soz.Vers.'!$C$32,'(A) AG-Anteil Soz.Vers.'!$C$32*$P$1,(L31*12+M31+N31)*$P$1)))</f>
        <v>0</v>
      </c>
      <c r="Q31" s="54">
        <f t="shared" si="3"/>
        <v>0</v>
      </c>
      <c r="R31" s="166">
        <f t="shared" si="4"/>
        <v>0</v>
      </c>
      <c r="S31" s="85">
        <f t="shared" ca="1" si="10"/>
        <v>0</v>
      </c>
      <c r="T31" s="40"/>
    </row>
    <row r="32" spans="1:20">
      <c r="A32" s="115"/>
      <c r="B32" s="115"/>
      <c r="C32" s="115"/>
      <c r="D32" s="9"/>
      <c r="E32" s="6"/>
      <c r="F32" s="6"/>
      <c r="G32" s="6"/>
      <c r="H32" s="111"/>
      <c r="I32" s="173">
        <f>IF(F32="",0,IF(F32="Fremdpersonal",VLOOKUP(D32,Tariftabellen!$T$3:$V$24,3,0),VLOOKUP(D32,Tariftabellen!$T$3:$V$24,2,0)))</f>
        <v>0</v>
      </c>
      <c r="J32" s="54" t="str">
        <f t="shared" ca="1" si="7"/>
        <v/>
      </c>
      <c r="K32" s="82" t="str">
        <f t="shared" ca="1" si="8"/>
        <v/>
      </c>
      <c r="L32" s="119">
        <f t="shared" si="6"/>
        <v>0</v>
      </c>
      <c r="M32" s="166">
        <f>IF(OR(F32="Minijob",F32="Fremdpersonal",H32=0),0,($M$1*L32+('(A) AG-Anteil Soz.Vers.'!$C$8*'(A) Pers. paL'!$H32))*12)</f>
        <v>0</v>
      </c>
      <c r="N32" s="54">
        <f t="shared" ca="1" si="9"/>
        <v>0</v>
      </c>
      <c r="O32" s="39">
        <f>IF(OR(F32="Minijob",F32="Fremdpersonal",H32=0),0,IF((L32*12+M32+N32)&gt;'(A) AG-Anteil Soz.Vers.'!$C$33,'(A) AG-Anteil Soz.Vers.'!$C$33*$O$1,(L32*12+M32+N32)*$O$1))</f>
        <v>0</v>
      </c>
      <c r="P32" s="39">
        <f ca="1">IF(F32="Fremdpersonal",0,IF(F32="Minijob",L32*12*'(A) AG-Anteil Soz.Vers.'!$C$30,IF((L32*12+M32+N32)&gt;'(A) AG-Anteil Soz.Vers.'!$C$32,'(A) AG-Anteil Soz.Vers.'!$C$32*$P$1,(L32*12+M32+N32)*$P$1)))</f>
        <v>0</v>
      </c>
      <c r="Q32" s="54">
        <f t="shared" si="3"/>
        <v>0</v>
      </c>
      <c r="R32" s="166">
        <f t="shared" si="4"/>
        <v>0</v>
      </c>
      <c r="S32" s="85">
        <f t="shared" ca="1" si="10"/>
        <v>0</v>
      </c>
      <c r="T32" s="40"/>
    </row>
    <row r="33" spans="1:20">
      <c r="A33" s="115"/>
      <c r="B33" s="115"/>
      <c r="C33" s="115"/>
      <c r="D33" s="9"/>
      <c r="E33" s="6"/>
      <c r="F33" s="6"/>
      <c r="G33" s="6"/>
      <c r="H33" s="111"/>
      <c r="I33" s="173">
        <f>IF(F33="",0,IF(F33="Fremdpersonal",VLOOKUP(D33,Tariftabellen!$T$3:$V$24,3,0),VLOOKUP(D33,Tariftabellen!$T$3:$V$24,2,0)))</f>
        <v>0</v>
      </c>
      <c r="J33" s="54" t="str">
        <f t="shared" ca="1" si="7"/>
        <v/>
      </c>
      <c r="K33" s="82" t="str">
        <f t="shared" ca="1" si="8"/>
        <v/>
      </c>
      <c r="L33" s="119">
        <f t="shared" si="6"/>
        <v>0</v>
      </c>
      <c r="M33" s="166">
        <f>IF(OR(F33="Minijob",F33="Fremdpersonal",H33=0),0,($M$1*L33+('(A) AG-Anteil Soz.Vers.'!$C$8*'(A) Pers. paL'!$H33))*12)</f>
        <v>0</v>
      </c>
      <c r="N33" s="54">
        <f t="shared" ca="1" si="9"/>
        <v>0</v>
      </c>
      <c r="O33" s="39">
        <f>IF(OR(F33="Minijob",F33="Fremdpersonal",H33=0),0,IF((L33*12+M33+N33)&gt;'(A) AG-Anteil Soz.Vers.'!$C$33,'(A) AG-Anteil Soz.Vers.'!$C$33*$O$1,(L33*12+M33+N33)*$O$1))</f>
        <v>0</v>
      </c>
      <c r="P33" s="39">
        <f ca="1">IF(F33="Fremdpersonal",0,IF(F33="Minijob",L33*12*'(A) AG-Anteil Soz.Vers.'!$C$30,IF((L33*12+M33+N33)&gt;'(A) AG-Anteil Soz.Vers.'!$C$32,'(A) AG-Anteil Soz.Vers.'!$C$32*$P$1,(L33*12+M33+N33)*$P$1)))</f>
        <v>0</v>
      </c>
      <c r="Q33" s="54">
        <f t="shared" si="3"/>
        <v>0</v>
      </c>
      <c r="R33" s="166">
        <f t="shared" si="4"/>
        <v>0</v>
      </c>
      <c r="S33" s="85">
        <f t="shared" ca="1" si="10"/>
        <v>0</v>
      </c>
      <c r="T33" s="40"/>
    </row>
    <row r="34" spans="1:20">
      <c r="A34" s="115"/>
      <c r="B34" s="115"/>
      <c r="C34" s="115"/>
      <c r="D34" s="9"/>
      <c r="E34" s="6"/>
      <c r="F34" s="6"/>
      <c r="G34" s="6"/>
      <c r="H34" s="111"/>
      <c r="I34" s="173">
        <f>IF(F34="",0,IF(F34="Fremdpersonal",VLOOKUP(D34,Tariftabellen!$T$3:$V$24,3,0),VLOOKUP(D34,Tariftabellen!$T$3:$V$24,2,0)))</f>
        <v>0</v>
      </c>
      <c r="J34" s="54" t="str">
        <f t="shared" ca="1" si="7"/>
        <v/>
      </c>
      <c r="K34" s="82" t="str">
        <f t="shared" ca="1" si="8"/>
        <v/>
      </c>
      <c r="L34" s="119">
        <f t="shared" si="6"/>
        <v>0</v>
      </c>
      <c r="M34" s="166">
        <f>IF(OR(F34="Minijob",F34="Fremdpersonal",H34=0),0,($M$1*L34+('(A) AG-Anteil Soz.Vers.'!$C$8*'(A) Pers. paL'!$H34))*12)</f>
        <v>0</v>
      </c>
      <c r="N34" s="54">
        <f t="shared" ca="1" si="9"/>
        <v>0</v>
      </c>
      <c r="O34" s="39">
        <f>IF(OR(F34="Minijob",F34="Fremdpersonal",H34=0),0,IF((L34*12+M34+N34)&gt;'(A) AG-Anteil Soz.Vers.'!$C$33,'(A) AG-Anteil Soz.Vers.'!$C$33*$O$1,(L34*12+M34+N34)*$O$1))</f>
        <v>0</v>
      </c>
      <c r="P34" s="39">
        <f ca="1">IF(F34="Fremdpersonal",0,IF(F34="Minijob",L34*12*'(A) AG-Anteil Soz.Vers.'!$C$30,IF((L34*12+M34+N34)&gt;'(A) AG-Anteil Soz.Vers.'!$C$32,'(A) AG-Anteil Soz.Vers.'!$C$32*$P$1,(L34*12+M34+N34)*$P$1)))</f>
        <v>0</v>
      </c>
      <c r="Q34" s="54">
        <f t="shared" si="3"/>
        <v>0</v>
      </c>
      <c r="R34" s="166">
        <f t="shared" si="4"/>
        <v>0</v>
      </c>
      <c r="S34" s="85">
        <f t="shared" ca="1" si="10"/>
        <v>0</v>
      </c>
      <c r="T34" s="40"/>
    </row>
    <row r="35" spans="1:20">
      <c r="A35" s="115"/>
      <c r="B35" s="115"/>
      <c r="C35" s="115"/>
      <c r="D35" s="9"/>
      <c r="E35" s="6"/>
      <c r="F35" s="6"/>
      <c r="G35" s="6"/>
      <c r="H35" s="111"/>
      <c r="I35" s="173">
        <f>IF(F35="",0,IF(F35="Fremdpersonal",VLOOKUP(D35,Tariftabellen!$T$3:$V$24,3,0),VLOOKUP(D35,Tariftabellen!$T$3:$V$24,2,0)))</f>
        <v>0</v>
      </c>
      <c r="J35" s="54" t="str">
        <f t="shared" ca="1" si="7"/>
        <v/>
      </c>
      <c r="K35" s="82" t="str">
        <f t="shared" ca="1" si="8"/>
        <v/>
      </c>
      <c r="L35" s="119">
        <f t="shared" si="6"/>
        <v>0</v>
      </c>
      <c r="M35" s="166">
        <f>IF(OR(F35="Minijob",F35="Fremdpersonal",H35=0),0,($M$1*L35+('(A) AG-Anteil Soz.Vers.'!$C$8*'(A) Pers. paL'!$H35))*12)</f>
        <v>0</v>
      </c>
      <c r="N35" s="54">
        <f t="shared" ca="1" si="9"/>
        <v>0</v>
      </c>
      <c r="O35" s="39">
        <f>IF(OR(F35="Minijob",F35="Fremdpersonal",H35=0),0,IF((L35*12+M35+N35)&gt;'(A) AG-Anteil Soz.Vers.'!$C$33,'(A) AG-Anteil Soz.Vers.'!$C$33*$O$1,(L35*12+M35+N35)*$O$1))</f>
        <v>0</v>
      </c>
      <c r="P35" s="39">
        <f ca="1">IF(F35="Fremdpersonal",0,IF(F35="Minijob",L35*12*'(A) AG-Anteil Soz.Vers.'!$C$30,IF((L35*12+M35+N35)&gt;'(A) AG-Anteil Soz.Vers.'!$C$32,'(A) AG-Anteil Soz.Vers.'!$C$32*$P$1,(L35*12+M35+N35)*$P$1)))</f>
        <v>0</v>
      </c>
      <c r="Q35" s="54">
        <f t="shared" si="3"/>
        <v>0</v>
      </c>
      <c r="R35" s="166">
        <f t="shared" si="4"/>
        <v>0</v>
      </c>
      <c r="S35" s="85">
        <f t="shared" ca="1" si="10"/>
        <v>0</v>
      </c>
      <c r="T35" s="40"/>
    </row>
    <row r="36" spans="1:20">
      <c r="A36" s="115"/>
      <c r="B36" s="115"/>
      <c r="C36" s="115"/>
      <c r="D36" s="9"/>
      <c r="E36" s="6"/>
      <c r="F36" s="6"/>
      <c r="G36" s="6"/>
      <c r="H36" s="111"/>
      <c r="I36" s="173">
        <f>IF(F36="",0,IF(F36="Fremdpersonal",VLOOKUP(D36,Tariftabellen!$T$3:$V$24,3,0),VLOOKUP(D36,Tariftabellen!$T$3:$V$24,2,0)))</f>
        <v>0</v>
      </c>
      <c r="J36" s="54" t="str">
        <f t="shared" ca="1" si="7"/>
        <v/>
      </c>
      <c r="K36" s="82" t="str">
        <f t="shared" ca="1" si="8"/>
        <v/>
      </c>
      <c r="L36" s="119">
        <f t="shared" si="6"/>
        <v>0</v>
      </c>
      <c r="M36" s="166">
        <f>IF(OR(F36="Minijob",F36="Fremdpersonal",H36=0),0,($M$1*L36+('(A) AG-Anteil Soz.Vers.'!$C$8*'(A) Pers. paL'!$H36))*12)</f>
        <v>0</v>
      </c>
      <c r="N36" s="54">
        <f t="shared" ca="1" si="9"/>
        <v>0</v>
      </c>
      <c r="O36" s="39">
        <f>IF(OR(F36="Minijob",F36="Fremdpersonal",H36=0),0,IF((L36*12+M36+N36)&gt;'(A) AG-Anteil Soz.Vers.'!$C$33,'(A) AG-Anteil Soz.Vers.'!$C$33*$O$1,(L36*12+M36+N36)*$O$1))</f>
        <v>0</v>
      </c>
      <c r="P36" s="39">
        <f ca="1">IF(F36="Fremdpersonal",0,IF(F36="Minijob",L36*12*'(A) AG-Anteil Soz.Vers.'!$C$30,IF((L36*12+M36+N36)&gt;'(A) AG-Anteil Soz.Vers.'!$C$32,'(A) AG-Anteil Soz.Vers.'!$C$32*$P$1,(L36*12+M36+N36)*$P$1)))</f>
        <v>0</v>
      </c>
      <c r="Q36" s="54">
        <f t="shared" si="3"/>
        <v>0</v>
      </c>
      <c r="R36" s="166">
        <f t="shared" si="4"/>
        <v>0</v>
      </c>
      <c r="S36" s="85">
        <f t="shared" ca="1" si="10"/>
        <v>0</v>
      </c>
      <c r="T36" s="40"/>
    </row>
    <row r="37" spans="1:20">
      <c r="A37" s="115"/>
      <c r="B37" s="115"/>
      <c r="C37" s="115"/>
      <c r="D37" s="9"/>
      <c r="E37" s="6"/>
      <c r="F37" s="6"/>
      <c r="G37" s="6"/>
      <c r="H37" s="111"/>
      <c r="I37" s="173">
        <f>IF(F37="",0,IF(F37="Fremdpersonal",VLOOKUP(D37,Tariftabellen!$T$3:$V$24,3,0),VLOOKUP(D37,Tariftabellen!$T$3:$V$24,2,0)))</f>
        <v>0</v>
      </c>
      <c r="J37" s="54" t="str">
        <f t="shared" ca="1" si="7"/>
        <v/>
      </c>
      <c r="K37" s="82" t="str">
        <f t="shared" ca="1" si="8"/>
        <v/>
      </c>
      <c r="L37" s="119">
        <f t="shared" si="6"/>
        <v>0</v>
      </c>
      <c r="M37" s="166">
        <f>IF(OR(F37="Minijob",F37="Fremdpersonal",H37=0),0,($M$1*L37+('(A) AG-Anteil Soz.Vers.'!$C$8*'(A) Pers. paL'!$H37))*12)</f>
        <v>0</v>
      </c>
      <c r="N37" s="54">
        <f t="shared" ca="1" si="9"/>
        <v>0</v>
      </c>
      <c r="O37" s="39">
        <f>IF(OR(F37="Minijob",F37="Fremdpersonal",H37=0),0,IF((L37*12+M37+N37)&gt;'(A) AG-Anteil Soz.Vers.'!$C$33,'(A) AG-Anteil Soz.Vers.'!$C$33*$O$1,(L37*12+M37+N37)*$O$1))</f>
        <v>0</v>
      </c>
      <c r="P37" s="39">
        <f ca="1">IF(F37="Fremdpersonal",0,IF(F37="Minijob",L37*12*'(A) AG-Anteil Soz.Vers.'!$C$30,IF((L37*12+M37+N37)&gt;'(A) AG-Anteil Soz.Vers.'!$C$32,'(A) AG-Anteil Soz.Vers.'!$C$32*$P$1,(L37*12+M37+N37)*$P$1)))</f>
        <v>0</v>
      </c>
      <c r="Q37" s="54">
        <f t="shared" si="3"/>
        <v>0</v>
      </c>
      <c r="R37" s="166">
        <f t="shared" si="4"/>
        <v>0</v>
      </c>
      <c r="S37" s="85">
        <f t="shared" ca="1" si="10"/>
        <v>0</v>
      </c>
      <c r="T37" s="40"/>
    </row>
    <row r="38" spans="1:20">
      <c r="A38" s="115"/>
      <c r="B38" s="115"/>
      <c r="C38" s="115"/>
      <c r="D38" s="9"/>
      <c r="E38" s="6"/>
      <c r="F38" s="6"/>
      <c r="G38" s="6"/>
      <c r="H38" s="111"/>
      <c r="I38" s="173">
        <f>IF(F38="",0,IF(F38="Fremdpersonal",VLOOKUP(D38,Tariftabellen!$T$3:$V$24,3,0),VLOOKUP(D38,Tariftabellen!$T$3:$V$24,2,0)))</f>
        <v>0</v>
      </c>
      <c r="J38" s="54" t="str">
        <f t="shared" ref="J38:J69" ca="1" si="11">IF(ISERROR(VLOOKUP(F38,INDIRECT("Tab_"&amp;E38),G38+2,0)),"",VLOOKUP(F38,INDIRECT("Tab_"&amp;E38),G38+2,0)*(1+$J$1))</f>
        <v/>
      </c>
      <c r="K38" s="82" t="str">
        <f t="shared" ref="K38:K69" ca="1" si="12">IF(AND($K$1&gt;0,H38&gt;0),$K$1,IF(ISERROR(VLOOKUP(F38,INDIRECT("Tab_"&amp;E38),2,0)),"",VLOOKUP(F38,INDIRECT("Tab_"&amp;E38),2,0)))</f>
        <v/>
      </c>
      <c r="L38" s="119">
        <f t="shared" si="6"/>
        <v>0</v>
      </c>
      <c r="M38" s="166">
        <f>IF(OR(F38="Minijob",F38="Fremdpersonal",H38=0),0,($M$1*L38+('(A) AG-Anteil Soz.Vers.'!$C$8*'(A) Pers. paL'!$H38))*12)</f>
        <v>0</v>
      </c>
      <c r="N38" s="54">
        <f t="shared" ref="N38:N69" ca="1" si="13">IF(ISERROR(K38*L38),0,K38*L38)</f>
        <v>0</v>
      </c>
      <c r="O38" s="39">
        <f>IF(OR(F38="Minijob",F38="Fremdpersonal",H38=0),0,IF((L38*12+M38+N38)&gt;'(A) AG-Anteil Soz.Vers.'!$C$33,'(A) AG-Anteil Soz.Vers.'!$C$33*$O$1,(L38*12+M38+N38)*$O$1))</f>
        <v>0</v>
      </c>
      <c r="P38" s="39">
        <f ca="1">IF(F38="Fremdpersonal",0,IF(F38="Minijob",L38*12*'(A) AG-Anteil Soz.Vers.'!$C$30,IF((L38*12+M38+N38)&gt;'(A) AG-Anteil Soz.Vers.'!$C$32,'(A) AG-Anteil Soz.Vers.'!$C$32*$P$1,(L38*12+M38+N38)*$P$1)))</f>
        <v>0</v>
      </c>
      <c r="Q38" s="54">
        <f t="shared" si="3"/>
        <v>0</v>
      </c>
      <c r="R38" s="166">
        <f t="shared" si="4"/>
        <v>0</v>
      </c>
      <c r="S38" s="85">
        <f t="shared" ref="S38:S69" ca="1" si="14">(L38*12+SUM(M38:R38))</f>
        <v>0</v>
      </c>
      <c r="T38" s="40"/>
    </row>
    <row r="39" spans="1:20">
      <c r="A39" s="115"/>
      <c r="B39" s="115"/>
      <c r="C39" s="115"/>
      <c r="D39" s="9"/>
      <c r="E39" s="6"/>
      <c r="F39" s="6"/>
      <c r="G39" s="6"/>
      <c r="H39" s="111"/>
      <c r="I39" s="173">
        <f>IF(F39="",0,IF(F39="Fremdpersonal",VLOOKUP(D39,Tariftabellen!$T$3:$V$24,3,0),VLOOKUP(D39,Tariftabellen!$T$3:$V$24,2,0)))</f>
        <v>0</v>
      </c>
      <c r="J39" s="54" t="str">
        <f t="shared" ca="1" si="11"/>
        <v/>
      </c>
      <c r="K39" s="82" t="str">
        <f t="shared" ca="1" si="12"/>
        <v/>
      </c>
      <c r="L39" s="119">
        <f t="shared" si="6"/>
        <v>0</v>
      </c>
      <c r="M39" s="166">
        <f>IF(OR(F39="Minijob",F39="Fremdpersonal",H39=0),0,($M$1*L39+('(A) AG-Anteil Soz.Vers.'!$C$8*'(A) Pers. paL'!$H39))*12)</f>
        <v>0</v>
      </c>
      <c r="N39" s="54">
        <f t="shared" ca="1" si="13"/>
        <v>0</v>
      </c>
      <c r="O39" s="39">
        <f>IF(OR(F39="Minijob",F39="Fremdpersonal",H39=0),0,IF((L39*12+M39+N39)&gt;'(A) AG-Anteil Soz.Vers.'!$C$33,'(A) AG-Anteil Soz.Vers.'!$C$33*$O$1,(L39*12+M39+N39)*$O$1))</f>
        <v>0</v>
      </c>
      <c r="P39" s="39">
        <f ca="1">IF(F39="Fremdpersonal",0,IF(F39="Minijob",L39*12*'(A) AG-Anteil Soz.Vers.'!$C$30,IF((L39*12+M39+N39)&gt;'(A) AG-Anteil Soz.Vers.'!$C$32,'(A) AG-Anteil Soz.Vers.'!$C$32*$P$1,(L39*12+M39+N39)*$P$1)))</f>
        <v>0</v>
      </c>
      <c r="Q39" s="54">
        <f t="shared" si="3"/>
        <v>0</v>
      </c>
      <c r="R39" s="166">
        <f t="shared" si="4"/>
        <v>0</v>
      </c>
      <c r="S39" s="85">
        <f t="shared" ca="1" si="14"/>
        <v>0</v>
      </c>
      <c r="T39" s="40"/>
    </row>
    <row r="40" spans="1:20">
      <c r="A40" s="115"/>
      <c r="B40" s="115"/>
      <c r="C40" s="115"/>
      <c r="D40" s="9"/>
      <c r="E40" s="6"/>
      <c r="F40" s="6"/>
      <c r="G40" s="6"/>
      <c r="H40" s="111"/>
      <c r="I40" s="173">
        <f>IF(F40="",0,IF(F40="Fremdpersonal",VLOOKUP(D40,Tariftabellen!$T$3:$V$24,3,0),VLOOKUP(D40,Tariftabellen!$T$3:$V$24,2,0)))</f>
        <v>0</v>
      </c>
      <c r="J40" s="54" t="str">
        <f t="shared" ca="1" si="11"/>
        <v/>
      </c>
      <c r="K40" s="82" t="str">
        <f t="shared" ca="1" si="12"/>
        <v/>
      </c>
      <c r="L40" s="119">
        <f t="shared" si="6"/>
        <v>0</v>
      </c>
      <c r="M40" s="166">
        <f>IF(OR(F40="Minijob",F40="Fremdpersonal",H40=0),0,($M$1*L40+('(A) AG-Anteil Soz.Vers.'!$C$8*'(A) Pers. paL'!$H40))*12)</f>
        <v>0</v>
      </c>
      <c r="N40" s="54">
        <f t="shared" ca="1" si="13"/>
        <v>0</v>
      </c>
      <c r="O40" s="39">
        <f>IF(OR(F40="Minijob",F40="Fremdpersonal",H40=0),0,IF((L40*12+M40+N40)&gt;'(A) AG-Anteil Soz.Vers.'!$C$33,'(A) AG-Anteil Soz.Vers.'!$C$33*$O$1,(L40*12+M40+N40)*$O$1))</f>
        <v>0</v>
      </c>
      <c r="P40" s="39">
        <f ca="1">IF(F40="Fremdpersonal",0,IF(F40="Minijob",L40*12*'(A) AG-Anteil Soz.Vers.'!$C$30,IF((L40*12+M40+N40)&gt;'(A) AG-Anteil Soz.Vers.'!$C$32,'(A) AG-Anteil Soz.Vers.'!$C$32*$P$1,(L40*12+M40+N40)*$P$1)))</f>
        <v>0</v>
      </c>
      <c r="Q40" s="54">
        <f t="shared" si="3"/>
        <v>0</v>
      </c>
      <c r="R40" s="166">
        <f t="shared" si="4"/>
        <v>0</v>
      </c>
      <c r="S40" s="85">
        <f t="shared" ca="1" si="14"/>
        <v>0</v>
      </c>
      <c r="T40" s="40"/>
    </row>
    <row r="41" spans="1:20">
      <c r="A41" s="115"/>
      <c r="B41" s="115"/>
      <c r="C41" s="115"/>
      <c r="D41" s="9"/>
      <c r="E41" s="6"/>
      <c r="F41" s="6"/>
      <c r="G41" s="6"/>
      <c r="H41" s="111"/>
      <c r="I41" s="173">
        <f>IF(F41="",0,IF(F41="Fremdpersonal",VLOOKUP(D41,Tariftabellen!$T$3:$V$24,3,0),VLOOKUP(D41,Tariftabellen!$T$3:$V$24,2,0)))</f>
        <v>0</v>
      </c>
      <c r="J41" s="54" t="str">
        <f t="shared" ca="1" si="11"/>
        <v/>
      </c>
      <c r="K41" s="82" t="str">
        <f t="shared" ca="1" si="12"/>
        <v/>
      </c>
      <c r="L41" s="119">
        <f t="shared" si="6"/>
        <v>0</v>
      </c>
      <c r="M41" s="166">
        <f>IF(OR(F41="Minijob",F41="Fremdpersonal",H41=0),0,($M$1*L41+('(A) AG-Anteil Soz.Vers.'!$C$8*'(A) Pers. paL'!$H41))*12)</f>
        <v>0</v>
      </c>
      <c r="N41" s="54">
        <f t="shared" ca="1" si="13"/>
        <v>0</v>
      </c>
      <c r="O41" s="39">
        <f>IF(OR(F41="Minijob",F41="Fremdpersonal",H41=0),0,IF((L41*12+M41+N41)&gt;'(A) AG-Anteil Soz.Vers.'!$C$33,'(A) AG-Anteil Soz.Vers.'!$C$33*$O$1,(L41*12+M41+N41)*$O$1))</f>
        <v>0</v>
      </c>
      <c r="P41" s="39">
        <f ca="1">IF(F41="Fremdpersonal",0,IF(F41="Minijob",L41*12*'(A) AG-Anteil Soz.Vers.'!$C$30,IF((L41*12+M41+N41)&gt;'(A) AG-Anteil Soz.Vers.'!$C$32,'(A) AG-Anteil Soz.Vers.'!$C$32*$P$1,(L41*12+M41+N41)*$P$1)))</f>
        <v>0</v>
      </c>
      <c r="Q41" s="54">
        <f t="shared" si="3"/>
        <v>0</v>
      </c>
      <c r="R41" s="166">
        <f t="shared" si="4"/>
        <v>0</v>
      </c>
      <c r="S41" s="85">
        <f t="shared" ca="1" si="14"/>
        <v>0</v>
      </c>
      <c r="T41" s="40"/>
    </row>
    <row r="42" spans="1:20">
      <c r="A42" s="115"/>
      <c r="B42" s="115"/>
      <c r="C42" s="115"/>
      <c r="D42" s="9"/>
      <c r="E42" s="6"/>
      <c r="F42" s="6"/>
      <c r="G42" s="6"/>
      <c r="H42" s="111"/>
      <c r="I42" s="173">
        <f>IF(F42="",0,IF(F42="Fremdpersonal",VLOOKUP(D42,Tariftabellen!$T$3:$V$24,3,0),VLOOKUP(D42,Tariftabellen!$T$3:$V$24,2,0)))</f>
        <v>0</v>
      </c>
      <c r="J42" s="54" t="str">
        <f t="shared" ca="1" si="11"/>
        <v/>
      </c>
      <c r="K42" s="82" t="str">
        <f t="shared" ca="1" si="12"/>
        <v/>
      </c>
      <c r="L42" s="119">
        <f t="shared" si="6"/>
        <v>0</v>
      </c>
      <c r="M42" s="166">
        <f>IF(OR(F42="Minijob",F42="Fremdpersonal",H42=0),0,($M$1*L42+('(A) AG-Anteil Soz.Vers.'!$C$8*'(A) Pers. paL'!$H42))*12)</f>
        <v>0</v>
      </c>
      <c r="N42" s="54">
        <f t="shared" ca="1" si="13"/>
        <v>0</v>
      </c>
      <c r="O42" s="39">
        <f>IF(OR(F42="Minijob",F42="Fremdpersonal",H42=0),0,IF((L42*12+M42+N42)&gt;'(A) AG-Anteil Soz.Vers.'!$C$33,'(A) AG-Anteil Soz.Vers.'!$C$33*$O$1,(L42*12+M42+N42)*$O$1))</f>
        <v>0</v>
      </c>
      <c r="P42" s="39">
        <f ca="1">IF(F42="Fremdpersonal",0,IF(F42="Minijob",L42*12*'(A) AG-Anteil Soz.Vers.'!$C$30,IF((L42*12+M42+N42)&gt;'(A) AG-Anteil Soz.Vers.'!$C$32,'(A) AG-Anteil Soz.Vers.'!$C$32*$P$1,(L42*12+M42+N42)*$P$1)))</f>
        <v>0</v>
      </c>
      <c r="Q42" s="54">
        <f t="shared" si="3"/>
        <v>0</v>
      </c>
      <c r="R42" s="166">
        <f t="shared" si="4"/>
        <v>0</v>
      </c>
      <c r="S42" s="85">
        <f t="shared" ca="1" si="14"/>
        <v>0</v>
      </c>
      <c r="T42" s="40"/>
    </row>
    <row r="43" spans="1:20">
      <c r="A43" s="115"/>
      <c r="B43" s="115"/>
      <c r="C43" s="115"/>
      <c r="D43" s="9"/>
      <c r="E43" s="6"/>
      <c r="F43" s="6"/>
      <c r="G43" s="6"/>
      <c r="H43" s="111"/>
      <c r="I43" s="173">
        <f>IF(F43="",0,IF(F43="Fremdpersonal",VLOOKUP(D43,Tariftabellen!$T$3:$V$24,3,0),VLOOKUP(D43,Tariftabellen!$T$3:$V$24,2,0)))</f>
        <v>0</v>
      </c>
      <c r="J43" s="54" t="str">
        <f t="shared" ca="1" si="11"/>
        <v/>
      </c>
      <c r="K43" s="82" t="str">
        <f t="shared" ca="1" si="12"/>
        <v/>
      </c>
      <c r="L43" s="119">
        <f t="shared" si="6"/>
        <v>0</v>
      </c>
      <c r="M43" s="166">
        <f>IF(OR(F43="Minijob",F43="Fremdpersonal",H43=0),0,($M$1*L43+('(A) AG-Anteil Soz.Vers.'!$C$8*'(A) Pers. paL'!$H43))*12)</f>
        <v>0</v>
      </c>
      <c r="N43" s="54">
        <f t="shared" ca="1" si="13"/>
        <v>0</v>
      </c>
      <c r="O43" s="39">
        <f>IF(OR(F43="Minijob",F43="Fremdpersonal",H43=0),0,IF((L43*12+M43+N43)&gt;'(A) AG-Anteil Soz.Vers.'!$C$33,'(A) AG-Anteil Soz.Vers.'!$C$33*$O$1,(L43*12+M43+N43)*$O$1))</f>
        <v>0</v>
      </c>
      <c r="P43" s="39">
        <f ca="1">IF(F43="Fremdpersonal",0,IF(F43="Minijob",L43*12*'(A) AG-Anteil Soz.Vers.'!$C$30,IF((L43*12+M43+N43)&gt;'(A) AG-Anteil Soz.Vers.'!$C$32,'(A) AG-Anteil Soz.Vers.'!$C$32*$P$1,(L43*12+M43+N43)*$P$1)))</f>
        <v>0</v>
      </c>
      <c r="Q43" s="54">
        <f t="shared" si="3"/>
        <v>0</v>
      </c>
      <c r="R43" s="166">
        <f t="shared" si="4"/>
        <v>0</v>
      </c>
      <c r="S43" s="85">
        <f t="shared" ca="1" si="14"/>
        <v>0</v>
      </c>
      <c r="T43" s="40"/>
    </row>
    <row r="44" spans="1:20">
      <c r="A44" s="115"/>
      <c r="B44" s="115"/>
      <c r="C44" s="115"/>
      <c r="D44" s="9"/>
      <c r="E44" s="6"/>
      <c r="F44" s="6"/>
      <c r="G44" s="6"/>
      <c r="H44" s="111"/>
      <c r="I44" s="173">
        <f>IF(F44="",0,IF(F44="Fremdpersonal",VLOOKUP(D44,Tariftabellen!$T$3:$V$24,3,0),VLOOKUP(D44,Tariftabellen!$T$3:$V$24,2,0)))</f>
        <v>0</v>
      </c>
      <c r="J44" s="54" t="str">
        <f t="shared" ca="1" si="11"/>
        <v/>
      </c>
      <c r="K44" s="82" t="str">
        <f t="shared" ca="1" si="12"/>
        <v/>
      </c>
      <c r="L44" s="119">
        <f t="shared" si="6"/>
        <v>0</v>
      </c>
      <c r="M44" s="166">
        <f>IF(OR(F44="Minijob",F44="Fremdpersonal",H44=0),0,($M$1*L44+('(A) AG-Anteil Soz.Vers.'!$C$8*'(A) Pers. paL'!$H44))*12)</f>
        <v>0</v>
      </c>
      <c r="N44" s="54">
        <f t="shared" ca="1" si="13"/>
        <v>0</v>
      </c>
      <c r="O44" s="39">
        <f>IF(OR(F44="Minijob",F44="Fremdpersonal",H44=0),0,IF((L44*12+M44+N44)&gt;'(A) AG-Anteil Soz.Vers.'!$C$33,'(A) AG-Anteil Soz.Vers.'!$C$33*$O$1,(L44*12+M44+N44)*$O$1))</f>
        <v>0</v>
      </c>
      <c r="P44" s="39">
        <f ca="1">IF(F44="Fremdpersonal",0,IF(F44="Minijob",L44*12*'(A) AG-Anteil Soz.Vers.'!$C$30,IF((L44*12+M44+N44)&gt;'(A) AG-Anteil Soz.Vers.'!$C$32,'(A) AG-Anteil Soz.Vers.'!$C$32*$P$1,(L44*12+M44+N44)*$P$1)))</f>
        <v>0</v>
      </c>
      <c r="Q44" s="54">
        <f t="shared" si="3"/>
        <v>0</v>
      </c>
      <c r="R44" s="166">
        <f t="shared" si="4"/>
        <v>0</v>
      </c>
      <c r="S44" s="85">
        <f t="shared" ca="1" si="14"/>
        <v>0</v>
      </c>
      <c r="T44" s="40"/>
    </row>
    <row r="45" spans="1:20">
      <c r="A45" s="115"/>
      <c r="B45" s="115"/>
      <c r="C45" s="115"/>
      <c r="D45" s="9"/>
      <c r="E45" s="6"/>
      <c r="F45" s="6"/>
      <c r="G45" s="6"/>
      <c r="H45" s="111"/>
      <c r="I45" s="173">
        <f>IF(F45="",0,IF(F45="Fremdpersonal",VLOOKUP(D45,Tariftabellen!$T$3:$V$24,3,0),VLOOKUP(D45,Tariftabellen!$T$3:$V$24,2,0)))</f>
        <v>0</v>
      </c>
      <c r="J45" s="54" t="str">
        <f t="shared" ca="1" si="11"/>
        <v/>
      </c>
      <c r="K45" s="82" t="str">
        <f t="shared" ca="1" si="12"/>
        <v/>
      </c>
      <c r="L45" s="119">
        <f t="shared" si="6"/>
        <v>0</v>
      </c>
      <c r="M45" s="166">
        <f>IF(OR(F45="Minijob",F45="Fremdpersonal",H45=0),0,($M$1*L45+('(A) AG-Anteil Soz.Vers.'!$C$8*'(A) Pers. paL'!$H45))*12)</f>
        <v>0</v>
      </c>
      <c r="N45" s="54">
        <f t="shared" ca="1" si="13"/>
        <v>0</v>
      </c>
      <c r="O45" s="39">
        <f>IF(OR(F45="Minijob",F45="Fremdpersonal",H45=0),0,IF((L45*12+M45+N45)&gt;'(A) AG-Anteil Soz.Vers.'!$C$33,'(A) AG-Anteil Soz.Vers.'!$C$33*$O$1,(L45*12+M45+N45)*$O$1))</f>
        <v>0</v>
      </c>
      <c r="P45" s="39">
        <f ca="1">IF(F45="Fremdpersonal",0,IF(F45="Minijob",L45*12*'(A) AG-Anteil Soz.Vers.'!$C$30,IF((L45*12+M45+N45)&gt;'(A) AG-Anteil Soz.Vers.'!$C$32,'(A) AG-Anteil Soz.Vers.'!$C$32*$P$1,(L45*12+M45+N45)*$P$1)))</f>
        <v>0</v>
      </c>
      <c r="Q45" s="54">
        <f t="shared" si="3"/>
        <v>0</v>
      </c>
      <c r="R45" s="166">
        <f t="shared" si="4"/>
        <v>0</v>
      </c>
      <c r="S45" s="85">
        <f t="shared" ca="1" si="14"/>
        <v>0</v>
      </c>
      <c r="T45" s="40"/>
    </row>
    <row r="46" spans="1:20">
      <c r="A46" s="115"/>
      <c r="B46" s="115"/>
      <c r="C46" s="115"/>
      <c r="D46" s="9"/>
      <c r="E46" s="6"/>
      <c r="F46" s="6"/>
      <c r="G46" s="6"/>
      <c r="H46" s="111"/>
      <c r="I46" s="173">
        <f>IF(F46="",0,IF(F46="Fremdpersonal",VLOOKUP(D46,Tariftabellen!$T$3:$V$24,3,0),VLOOKUP(D46,Tariftabellen!$T$3:$V$24,2,0)))</f>
        <v>0</v>
      </c>
      <c r="J46" s="54" t="str">
        <f t="shared" ca="1" si="11"/>
        <v/>
      </c>
      <c r="K46" s="82" t="str">
        <f t="shared" ca="1" si="12"/>
        <v/>
      </c>
      <c r="L46" s="119">
        <f t="shared" si="6"/>
        <v>0</v>
      </c>
      <c r="M46" s="166">
        <f>IF(OR(F46="Minijob",F46="Fremdpersonal",H46=0),0,($M$1*L46+('(A) AG-Anteil Soz.Vers.'!$C$8*'(A) Pers. paL'!$H46))*12)</f>
        <v>0</v>
      </c>
      <c r="N46" s="54">
        <f t="shared" ca="1" si="13"/>
        <v>0</v>
      </c>
      <c r="O46" s="39">
        <f>IF(OR(F46="Minijob",F46="Fremdpersonal",H46=0),0,IF((L46*12+M46+N46)&gt;'(A) AG-Anteil Soz.Vers.'!$C$33,'(A) AG-Anteil Soz.Vers.'!$C$33*$O$1,(L46*12+M46+N46)*$O$1))</f>
        <v>0</v>
      </c>
      <c r="P46" s="39">
        <f ca="1">IF(F46="Fremdpersonal",0,IF(F46="Minijob",L46*12*'(A) AG-Anteil Soz.Vers.'!$C$30,IF((L46*12+M46+N46)&gt;'(A) AG-Anteil Soz.Vers.'!$C$32,'(A) AG-Anteil Soz.Vers.'!$C$32*$P$1,(L46*12+M46+N46)*$P$1)))</f>
        <v>0</v>
      </c>
      <c r="Q46" s="54">
        <f t="shared" si="3"/>
        <v>0</v>
      </c>
      <c r="R46" s="166">
        <f t="shared" si="4"/>
        <v>0</v>
      </c>
      <c r="S46" s="85">
        <f t="shared" ca="1" si="14"/>
        <v>0</v>
      </c>
      <c r="T46" s="40"/>
    </row>
    <row r="47" spans="1:20">
      <c r="A47" s="115"/>
      <c r="B47" s="115"/>
      <c r="C47" s="115"/>
      <c r="D47" s="9"/>
      <c r="E47" s="6"/>
      <c r="F47" s="6"/>
      <c r="G47" s="6"/>
      <c r="H47" s="111"/>
      <c r="I47" s="173">
        <f>IF(F47="",0,IF(F47="Fremdpersonal",VLOOKUP(D47,Tariftabellen!$T$3:$V$24,3,0),VLOOKUP(D47,Tariftabellen!$T$3:$V$24,2,0)))</f>
        <v>0</v>
      </c>
      <c r="J47" s="54" t="str">
        <f t="shared" ca="1" si="11"/>
        <v/>
      </c>
      <c r="K47" s="82" t="str">
        <f t="shared" ca="1" si="12"/>
        <v/>
      </c>
      <c r="L47" s="119">
        <f t="shared" si="6"/>
        <v>0</v>
      </c>
      <c r="M47" s="166">
        <f>IF(OR(F47="Minijob",F47="Fremdpersonal",H47=0),0,($M$1*L47+('(A) AG-Anteil Soz.Vers.'!$C$8*'(A) Pers. paL'!$H47))*12)</f>
        <v>0</v>
      </c>
      <c r="N47" s="54">
        <f t="shared" ca="1" si="13"/>
        <v>0</v>
      </c>
      <c r="O47" s="39">
        <f>IF(OR(F47="Minijob",F47="Fremdpersonal",H47=0),0,IF((L47*12+M47+N47)&gt;'(A) AG-Anteil Soz.Vers.'!$C$33,'(A) AG-Anteil Soz.Vers.'!$C$33*$O$1,(L47*12+M47+N47)*$O$1))</f>
        <v>0</v>
      </c>
      <c r="P47" s="39">
        <f ca="1">IF(F47="Fremdpersonal",0,IF(F47="Minijob",L47*12*'(A) AG-Anteil Soz.Vers.'!$C$30,IF((L47*12+M47+N47)&gt;'(A) AG-Anteil Soz.Vers.'!$C$32,'(A) AG-Anteil Soz.Vers.'!$C$32*$P$1,(L47*12+M47+N47)*$P$1)))</f>
        <v>0</v>
      </c>
      <c r="Q47" s="54">
        <f t="shared" si="3"/>
        <v>0</v>
      </c>
      <c r="R47" s="166">
        <f t="shared" si="4"/>
        <v>0</v>
      </c>
      <c r="S47" s="85">
        <f t="shared" ca="1" si="14"/>
        <v>0</v>
      </c>
      <c r="T47" s="40"/>
    </row>
    <row r="48" spans="1:20">
      <c r="A48" s="115"/>
      <c r="B48" s="115"/>
      <c r="C48" s="115"/>
      <c r="D48" s="9"/>
      <c r="E48" s="6"/>
      <c r="F48" s="6"/>
      <c r="G48" s="6"/>
      <c r="H48" s="111"/>
      <c r="I48" s="173">
        <f>IF(F48="",0,IF(F48="Fremdpersonal",VLOOKUP(D48,Tariftabellen!$T$3:$V$24,3,0),VLOOKUP(D48,Tariftabellen!$T$3:$V$24,2,0)))</f>
        <v>0</v>
      </c>
      <c r="J48" s="54" t="str">
        <f t="shared" ca="1" si="11"/>
        <v/>
      </c>
      <c r="K48" s="82" t="str">
        <f t="shared" ca="1" si="12"/>
        <v/>
      </c>
      <c r="L48" s="119">
        <f t="shared" si="6"/>
        <v>0</v>
      </c>
      <c r="M48" s="166">
        <f>IF(OR(F48="Minijob",F48="Fremdpersonal",H48=0),0,($M$1*L48+('(A) AG-Anteil Soz.Vers.'!$C$8*'(A) Pers. paL'!$H48))*12)</f>
        <v>0</v>
      </c>
      <c r="N48" s="54">
        <f t="shared" ca="1" si="13"/>
        <v>0</v>
      </c>
      <c r="O48" s="39">
        <f>IF(OR(F48="Minijob",F48="Fremdpersonal",H48=0),0,IF((L48*12+M48+N48)&gt;'(A) AG-Anteil Soz.Vers.'!$C$33,'(A) AG-Anteil Soz.Vers.'!$C$33*$O$1,(L48*12+M48+N48)*$O$1))</f>
        <v>0</v>
      </c>
      <c r="P48" s="39">
        <f ca="1">IF(F48="Fremdpersonal",0,IF(F48="Minijob",L48*12*'(A) AG-Anteil Soz.Vers.'!$C$30,IF((L48*12+M48+N48)&gt;'(A) AG-Anteil Soz.Vers.'!$C$32,'(A) AG-Anteil Soz.Vers.'!$C$32*$P$1,(L48*12+M48+N48)*$P$1)))</f>
        <v>0</v>
      </c>
      <c r="Q48" s="54">
        <f t="shared" si="3"/>
        <v>0</v>
      </c>
      <c r="R48" s="166">
        <f t="shared" si="4"/>
        <v>0</v>
      </c>
      <c r="S48" s="85">
        <f t="shared" ca="1" si="14"/>
        <v>0</v>
      </c>
      <c r="T48" s="40"/>
    </row>
    <row r="49" spans="1:20">
      <c r="A49" s="115"/>
      <c r="B49" s="115"/>
      <c r="C49" s="115"/>
      <c r="D49" s="9"/>
      <c r="E49" s="6"/>
      <c r="F49" s="6"/>
      <c r="G49" s="6"/>
      <c r="H49" s="111"/>
      <c r="I49" s="173">
        <f>IF(F49="",0,IF(F49="Fremdpersonal",VLOOKUP(D49,Tariftabellen!$T$3:$V$24,3,0),VLOOKUP(D49,Tariftabellen!$T$3:$V$24,2,0)))</f>
        <v>0</v>
      </c>
      <c r="J49" s="54" t="str">
        <f t="shared" ca="1" si="11"/>
        <v/>
      </c>
      <c r="K49" s="82" t="str">
        <f t="shared" ca="1" si="12"/>
        <v/>
      </c>
      <c r="L49" s="119">
        <f t="shared" si="6"/>
        <v>0</v>
      </c>
      <c r="M49" s="166">
        <f>IF(OR(F49="Minijob",F49="Fremdpersonal",H49=0),0,($M$1*L49+('(A) AG-Anteil Soz.Vers.'!$C$8*'(A) Pers. paL'!$H49))*12)</f>
        <v>0</v>
      </c>
      <c r="N49" s="54">
        <f t="shared" ca="1" si="13"/>
        <v>0</v>
      </c>
      <c r="O49" s="39">
        <f>IF(OR(F49="Minijob",F49="Fremdpersonal",H49=0),0,IF((L49*12+M49+N49)&gt;'(A) AG-Anteil Soz.Vers.'!$C$33,'(A) AG-Anteil Soz.Vers.'!$C$33*$O$1,(L49*12+M49+N49)*$O$1))</f>
        <v>0</v>
      </c>
      <c r="P49" s="39">
        <f ca="1">IF(F49="Fremdpersonal",0,IF(F49="Minijob",L49*12*'(A) AG-Anteil Soz.Vers.'!$C$30,IF((L49*12+M49+N49)&gt;'(A) AG-Anteil Soz.Vers.'!$C$32,'(A) AG-Anteil Soz.Vers.'!$C$32*$P$1,(L49*12+M49+N49)*$P$1)))</f>
        <v>0</v>
      </c>
      <c r="Q49" s="54">
        <f t="shared" si="3"/>
        <v>0</v>
      </c>
      <c r="R49" s="166">
        <f t="shared" si="4"/>
        <v>0</v>
      </c>
      <c r="S49" s="85">
        <f t="shared" ca="1" si="14"/>
        <v>0</v>
      </c>
      <c r="T49" s="40"/>
    </row>
    <row r="50" spans="1:20">
      <c r="A50" s="115"/>
      <c r="B50" s="115"/>
      <c r="C50" s="115"/>
      <c r="D50" s="9"/>
      <c r="E50" s="6"/>
      <c r="F50" s="6"/>
      <c r="G50" s="6"/>
      <c r="H50" s="111"/>
      <c r="I50" s="173">
        <f>IF(F50="",0,IF(F50="Fremdpersonal",VLOOKUP(D50,Tariftabellen!$T$3:$V$24,3,0),VLOOKUP(D50,Tariftabellen!$T$3:$V$24,2,0)))</f>
        <v>0</v>
      </c>
      <c r="J50" s="54" t="str">
        <f t="shared" ca="1" si="11"/>
        <v/>
      </c>
      <c r="K50" s="82" t="str">
        <f t="shared" ca="1" si="12"/>
        <v/>
      </c>
      <c r="L50" s="119">
        <f t="shared" si="6"/>
        <v>0</v>
      </c>
      <c r="M50" s="166">
        <f>IF(OR(F50="Minijob",F50="Fremdpersonal",H50=0),0,($M$1*L50+('(A) AG-Anteil Soz.Vers.'!$C$8*'(A) Pers. paL'!$H50))*12)</f>
        <v>0</v>
      </c>
      <c r="N50" s="54">
        <f t="shared" ca="1" si="13"/>
        <v>0</v>
      </c>
      <c r="O50" s="39">
        <f>IF(OR(F50="Minijob",F50="Fremdpersonal",H50=0),0,IF((L50*12+M50+N50)&gt;'(A) AG-Anteil Soz.Vers.'!$C$33,'(A) AG-Anteil Soz.Vers.'!$C$33*$O$1,(L50*12+M50+N50)*$O$1))</f>
        <v>0</v>
      </c>
      <c r="P50" s="39">
        <f ca="1">IF(F50="Fremdpersonal",0,IF(F50="Minijob",L50*12*'(A) AG-Anteil Soz.Vers.'!$C$30,IF((L50*12+M50+N50)&gt;'(A) AG-Anteil Soz.Vers.'!$C$32,'(A) AG-Anteil Soz.Vers.'!$C$32*$P$1,(L50*12+M50+N50)*$P$1)))</f>
        <v>0</v>
      </c>
      <c r="Q50" s="54">
        <f t="shared" si="3"/>
        <v>0</v>
      </c>
      <c r="R50" s="166">
        <f t="shared" si="4"/>
        <v>0</v>
      </c>
      <c r="S50" s="85">
        <f t="shared" ca="1" si="14"/>
        <v>0</v>
      </c>
      <c r="T50" s="40"/>
    </row>
    <row r="51" spans="1:20">
      <c r="A51" s="115"/>
      <c r="B51" s="115"/>
      <c r="C51" s="115"/>
      <c r="D51" s="9"/>
      <c r="E51" s="6"/>
      <c r="F51" s="6"/>
      <c r="G51" s="6"/>
      <c r="H51" s="111"/>
      <c r="I51" s="173">
        <f>IF(F51="",0,IF(F51="Fremdpersonal",VLOOKUP(D51,Tariftabellen!$T$3:$V$24,3,0),VLOOKUP(D51,Tariftabellen!$T$3:$V$24,2,0)))</f>
        <v>0</v>
      </c>
      <c r="J51" s="54" t="str">
        <f t="shared" ca="1" si="11"/>
        <v/>
      </c>
      <c r="K51" s="82" t="str">
        <f t="shared" ca="1" si="12"/>
        <v/>
      </c>
      <c r="L51" s="119">
        <f t="shared" si="6"/>
        <v>0</v>
      </c>
      <c r="M51" s="166">
        <f>IF(OR(F51="Minijob",F51="Fremdpersonal",H51=0),0,($M$1*L51+('(A) AG-Anteil Soz.Vers.'!$C$8*'(A) Pers. paL'!$H51))*12)</f>
        <v>0</v>
      </c>
      <c r="N51" s="54">
        <f t="shared" ca="1" si="13"/>
        <v>0</v>
      </c>
      <c r="O51" s="39">
        <f>IF(OR(F51="Minijob",F51="Fremdpersonal",H51=0),0,IF((L51*12+M51+N51)&gt;'(A) AG-Anteil Soz.Vers.'!$C$33,'(A) AG-Anteil Soz.Vers.'!$C$33*$O$1,(L51*12+M51+N51)*$O$1))</f>
        <v>0</v>
      </c>
      <c r="P51" s="39">
        <f ca="1">IF(F51="Fremdpersonal",0,IF(F51="Minijob",L51*12*'(A) AG-Anteil Soz.Vers.'!$C$30,IF((L51*12+M51+N51)&gt;'(A) AG-Anteil Soz.Vers.'!$C$32,'(A) AG-Anteil Soz.Vers.'!$C$32*$P$1,(L51*12+M51+N51)*$P$1)))</f>
        <v>0</v>
      </c>
      <c r="Q51" s="54">
        <f t="shared" si="3"/>
        <v>0</v>
      </c>
      <c r="R51" s="166">
        <f t="shared" si="4"/>
        <v>0</v>
      </c>
      <c r="S51" s="85">
        <f t="shared" ca="1" si="14"/>
        <v>0</v>
      </c>
      <c r="T51" s="40"/>
    </row>
    <row r="52" spans="1:20">
      <c r="A52" s="115"/>
      <c r="B52" s="115"/>
      <c r="C52" s="115"/>
      <c r="D52" s="9"/>
      <c r="E52" s="6"/>
      <c r="F52" s="6"/>
      <c r="G52" s="6"/>
      <c r="H52" s="111"/>
      <c r="I52" s="173">
        <f>IF(F52="",0,IF(F52="Fremdpersonal",VLOOKUP(D52,Tariftabellen!$T$3:$V$24,3,0),VLOOKUP(D52,Tariftabellen!$T$3:$V$24,2,0)))</f>
        <v>0</v>
      </c>
      <c r="J52" s="54" t="str">
        <f t="shared" ca="1" si="11"/>
        <v/>
      </c>
      <c r="K52" s="82" t="str">
        <f t="shared" ca="1" si="12"/>
        <v/>
      </c>
      <c r="L52" s="119">
        <f t="shared" si="6"/>
        <v>0</v>
      </c>
      <c r="M52" s="166">
        <f>IF(OR(F52="Minijob",F52="Fremdpersonal",H52=0),0,($M$1*L52+('(A) AG-Anteil Soz.Vers.'!$C$8*'(A) Pers. paL'!$H52))*12)</f>
        <v>0</v>
      </c>
      <c r="N52" s="54">
        <f t="shared" ca="1" si="13"/>
        <v>0</v>
      </c>
      <c r="O52" s="39">
        <f>IF(OR(F52="Minijob",F52="Fremdpersonal",H52=0),0,IF((L52*12+M52+N52)&gt;'(A) AG-Anteil Soz.Vers.'!$C$33,'(A) AG-Anteil Soz.Vers.'!$C$33*$O$1,(L52*12+M52+N52)*$O$1))</f>
        <v>0</v>
      </c>
      <c r="P52" s="39">
        <f ca="1">IF(F52="Fremdpersonal",0,IF(F52="Minijob",L52*12*'(A) AG-Anteil Soz.Vers.'!$C$30,IF((L52*12+M52+N52)&gt;'(A) AG-Anteil Soz.Vers.'!$C$32,'(A) AG-Anteil Soz.Vers.'!$C$32*$P$1,(L52*12+M52+N52)*$P$1)))</f>
        <v>0</v>
      </c>
      <c r="Q52" s="54">
        <f t="shared" si="3"/>
        <v>0</v>
      </c>
      <c r="R52" s="166">
        <f t="shared" si="4"/>
        <v>0</v>
      </c>
      <c r="S52" s="85">
        <f t="shared" ca="1" si="14"/>
        <v>0</v>
      </c>
      <c r="T52" s="40"/>
    </row>
    <row r="53" spans="1:20">
      <c r="A53" s="115"/>
      <c r="B53" s="115"/>
      <c r="C53" s="115"/>
      <c r="D53" s="9"/>
      <c r="E53" s="6"/>
      <c r="F53" s="6"/>
      <c r="G53" s="6"/>
      <c r="H53" s="111"/>
      <c r="I53" s="173">
        <f>IF(F53="",0,IF(F53="Fremdpersonal",VLOOKUP(D53,Tariftabellen!$T$3:$V$24,3,0),VLOOKUP(D53,Tariftabellen!$T$3:$V$24,2,0)))</f>
        <v>0</v>
      </c>
      <c r="J53" s="54" t="str">
        <f t="shared" ca="1" si="11"/>
        <v/>
      </c>
      <c r="K53" s="82" t="str">
        <f t="shared" ca="1" si="12"/>
        <v/>
      </c>
      <c r="L53" s="119">
        <f t="shared" si="6"/>
        <v>0</v>
      </c>
      <c r="M53" s="166">
        <f>IF(OR(F53="Minijob",F53="Fremdpersonal",H53=0),0,($M$1*L53+('(A) AG-Anteil Soz.Vers.'!$C$8*'(A) Pers. paL'!$H53))*12)</f>
        <v>0</v>
      </c>
      <c r="N53" s="54">
        <f t="shared" ca="1" si="13"/>
        <v>0</v>
      </c>
      <c r="O53" s="39">
        <f>IF(OR(F53="Minijob",F53="Fremdpersonal",H53=0),0,IF((L53*12+M53+N53)&gt;'(A) AG-Anteil Soz.Vers.'!$C$33,'(A) AG-Anteil Soz.Vers.'!$C$33*$O$1,(L53*12+M53+N53)*$O$1))</f>
        <v>0</v>
      </c>
      <c r="P53" s="39">
        <f ca="1">IF(F53="Fremdpersonal",0,IF(F53="Minijob",L53*12*'(A) AG-Anteil Soz.Vers.'!$C$30,IF((L53*12+M53+N53)&gt;'(A) AG-Anteil Soz.Vers.'!$C$32,'(A) AG-Anteil Soz.Vers.'!$C$32*$P$1,(L53*12+M53+N53)*$P$1)))</f>
        <v>0</v>
      </c>
      <c r="Q53" s="54">
        <f t="shared" si="3"/>
        <v>0</v>
      </c>
      <c r="R53" s="166">
        <f t="shared" si="4"/>
        <v>0</v>
      </c>
      <c r="S53" s="85">
        <f t="shared" ca="1" si="14"/>
        <v>0</v>
      </c>
      <c r="T53" s="40"/>
    </row>
    <row r="54" spans="1:20">
      <c r="A54" s="115"/>
      <c r="B54" s="115"/>
      <c r="C54" s="115"/>
      <c r="D54" s="9"/>
      <c r="E54" s="6"/>
      <c r="F54" s="6"/>
      <c r="G54" s="6"/>
      <c r="H54" s="111"/>
      <c r="I54" s="173">
        <f>IF(F54="",0,IF(F54="Fremdpersonal",VLOOKUP(D54,Tariftabellen!$T$3:$V$24,3,0),VLOOKUP(D54,Tariftabellen!$T$3:$V$24,2,0)))</f>
        <v>0</v>
      </c>
      <c r="J54" s="54" t="str">
        <f t="shared" ca="1" si="11"/>
        <v/>
      </c>
      <c r="K54" s="82" t="str">
        <f t="shared" ca="1" si="12"/>
        <v/>
      </c>
      <c r="L54" s="119">
        <f t="shared" si="6"/>
        <v>0</v>
      </c>
      <c r="M54" s="166">
        <f>IF(OR(F54="Minijob",F54="Fremdpersonal",H54=0),0,($M$1*L54+('(A) AG-Anteil Soz.Vers.'!$C$8*'(A) Pers. paL'!$H54))*12)</f>
        <v>0</v>
      </c>
      <c r="N54" s="54">
        <f t="shared" ca="1" si="13"/>
        <v>0</v>
      </c>
      <c r="O54" s="39">
        <f>IF(OR(F54="Minijob",F54="Fremdpersonal",H54=0),0,IF((L54*12+M54+N54)&gt;'(A) AG-Anteil Soz.Vers.'!$C$33,'(A) AG-Anteil Soz.Vers.'!$C$33*$O$1,(L54*12+M54+N54)*$O$1))</f>
        <v>0</v>
      </c>
      <c r="P54" s="39">
        <f ca="1">IF(F54="Fremdpersonal",0,IF(F54="Minijob",L54*12*'(A) AG-Anteil Soz.Vers.'!$C$30,IF((L54*12+M54+N54)&gt;'(A) AG-Anteil Soz.Vers.'!$C$32,'(A) AG-Anteil Soz.Vers.'!$C$32*$P$1,(L54*12+M54+N54)*$P$1)))</f>
        <v>0</v>
      </c>
      <c r="Q54" s="54">
        <f t="shared" si="3"/>
        <v>0</v>
      </c>
      <c r="R54" s="166">
        <f t="shared" si="4"/>
        <v>0</v>
      </c>
      <c r="S54" s="85">
        <f t="shared" ca="1" si="14"/>
        <v>0</v>
      </c>
      <c r="T54" s="40"/>
    </row>
    <row r="55" spans="1:20">
      <c r="A55" s="115"/>
      <c r="B55" s="115"/>
      <c r="C55" s="115"/>
      <c r="D55" s="9"/>
      <c r="E55" s="6"/>
      <c r="F55" s="6"/>
      <c r="G55" s="6"/>
      <c r="H55" s="111"/>
      <c r="I55" s="173">
        <f>IF(F55="",0,IF(F55="Fremdpersonal",VLOOKUP(D55,Tariftabellen!$T$3:$V$24,3,0),VLOOKUP(D55,Tariftabellen!$T$3:$V$24,2,0)))</f>
        <v>0</v>
      </c>
      <c r="J55" s="54" t="str">
        <f t="shared" ca="1" si="11"/>
        <v/>
      </c>
      <c r="K55" s="82" t="str">
        <f t="shared" ca="1" si="12"/>
        <v/>
      </c>
      <c r="L55" s="119">
        <f t="shared" si="6"/>
        <v>0</v>
      </c>
      <c r="M55" s="166">
        <f>IF(OR(F55="Minijob",F55="Fremdpersonal",H55=0),0,($M$1*L55+('(A) AG-Anteil Soz.Vers.'!$C$8*'(A) Pers. paL'!$H55))*12)</f>
        <v>0</v>
      </c>
      <c r="N55" s="54">
        <f t="shared" ca="1" si="13"/>
        <v>0</v>
      </c>
      <c r="O55" s="39">
        <f>IF(OR(F55="Minijob",F55="Fremdpersonal",H55=0),0,IF((L55*12+M55+N55)&gt;'(A) AG-Anteil Soz.Vers.'!$C$33,'(A) AG-Anteil Soz.Vers.'!$C$33*$O$1,(L55*12+M55+N55)*$O$1))</f>
        <v>0</v>
      </c>
      <c r="P55" s="39">
        <f ca="1">IF(F55="Fremdpersonal",0,IF(F55="Minijob",L55*12*'(A) AG-Anteil Soz.Vers.'!$C$30,IF((L55*12+M55+N55)&gt;'(A) AG-Anteil Soz.Vers.'!$C$32,'(A) AG-Anteil Soz.Vers.'!$C$32*$P$1,(L55*12+M55+N55)*$P$1)))</f>
        <v>0</v>
      </c>
      <c r="Q55" s="54">
        <f t="shared" si="3"/>
        <v>0</v>
      </c>
      <c r="R55" s="166">
        <f t="shared" si="4"/>
        <v>0</v>
      </c>
      <c r="S55" s="85">
        <f t="shared" ca="1" si="14"/>
        <v>0</v>
      </c>
      <c r="T55" s="40"/>
    </row>
    <row r="56" spans="1:20">
      <c r="A56" s="115"/>
      <c r="B56" s="115"/>
      <c r="C56" s="115"/>
      <c r="D56" s="9"/>
      <c r="E56" s="6"/>
      <c r="F56" s="6"/>
      <c r="G56" s="6"/>
      <c r="H56" s="111"/>
      <c r="I56" s="173">
        <f>IF(F56="",0,IF(F56="Fremdpersonal",VLOOKUP(D56,Tariftabellen!$T$3:$V$24,3,0),VLOOKUP(D56,Tariftabellen!$T$3:$V$24,2,0)))</f>
        <v>0</v>
      </c>
      <c r="J56" s="54" t="str">
        <f t="shared" ca="1" si="11"/>
        <v/>
      </c>
      <c r="K56" s="82" t="str">
        <f t="shared" ca="1" si="12"/>
        <v/>
      </c>
      <c r="L56" s="119">
        <f t="shared" si="6"/>
        <v>0</v>
      </c>
      <c r="M56" s="166">
        <f>IF(OR(F56="Minijob",F56="Fremdpersonal",H56=0),0,($M$1*L56+('(A) AG-Anteil Soz.Vers.'!$C$8*'(A) Pers. paL'!$H56))*12)</f>
        <v>0</v>
      </c>
      <c r="N56" s="54">
        <f t="shared" ca="1" si="13"/>
        <v>0</v>
      </c>
      <c r="O56" s="39">
        <f>IF(OR(F56="Minijob",F56="Fremdpersonal",H56=0),0,IF((L56*12+M56+N56)&gt;'(A) AG-Anteil Soz.Vers.'!$C$33,'(A) AG-Anteil Soz.Vers.'!$C$33*$O$1,(L56*12+M56+N56)*$O$1))</f>
        <v>0</v>
      </c>
      <c r="P56" s="39">
        <f ca="1">IF(F56="Fremdpersonal",0,IF(F56="Minijob",L56*12*'(A) AG-Anteil Soz.Vers.'!$C$30,IF((L56*12+M56+N56)&gt;'(A) AG-Anteil Soz.Vers.'!$C$32,'(A) AG-Anteil Soz.Vers.'!$C$32*$P$1,(L56*12+M56+N56)*$P$1)))</f>
        <v>0</v>
      </c>
      <c r="Q56" s="54">
        <f t="shared" si="3"/>
        <v>0</v>
      </c>
      <c r="R56" s="166">
        <f t="shared" si="4"/>
        <v>0</v>
      </c>
      <c r="S56" s="85">
        <f t="shared" ca="1" si="14"/>
        <v>0</v>
      </c>
      <c r="T56" s="40"/>
    </row>
    <row r="57" spans="1:20">
      <c r="A57" s="115"/>
      <c r="B57" s="115"/>
      <c r="C57" s="115"/>
      <c r="D57" s="9"/>
      <c r="E57" s="6"/>
      <c r="F57" s="6"/>
      <c r="G57" s="6"/>
      <c r="H57" s="111"/>
      <c r="I57" s="173">
        <f>IF(F57="",0,IF(F57="Fremdpersonal",VLOOKUP(D57,Tariftabellen!$T$3:$V$24,3,0),VLOOKUP(D57,Tariftabellen!$T$3:$V$24,2,0)))</f>
        <v>0</v>
      </c>
      <c r="J57" s="54" t="str">
        <f t="shared" ca="1" si="11"/>
        <v/>
      </c>
      <c r="K57" s="82" t="str">
        <f t="shared" ca="1" si="12"/>
        <v/>
      </c>
      <c r="L57" s="119">
        <f t="shared" si="6"/>
        <v>0</v>
      </c>
      <c r="M57" s="166">
        <f>IF(OR(F57="Minijob",F57="Fremdpersonal",H57=0),0,($M$1*L57+('(A) AG-Anteil Soz.Vers.'!$C$8*'(A) Pers. paL'!$H57))*12)</f>
        <v>0</v>
      </c>
      <c r="N57" s="54">
        <f t="shared" ca="1" si="13"/>
        <v>0</v>
      </c>
      <c r="O57" s="39">
        <f>IF(OR(F57="Minijob",F57="Fremdpersonal",H57=0),0,IF((L57*12+M57+N57)&gt;'(A) AG-Anteil Soz.Vers.'!$C$33,'(A) AG-Anteil Soz.Vers.'!$C$33*$O$1,(L57*12+M57+N57)*$O$1))</f>
        <v>0</v>
      </c>
      <c r="P57" s="39">
        <f ca="1">IF(F57="Fremdpersonal",0,IF(F57="Minijob",L57*12*'(A) AG-Anteil Soz.Vers.'!$C$30,IF((L57*12+M57+N57)&gt;'(A) AG-Anteil Soz.Vers.'!$C$32,'(A) AG-Anteil Soz.Vers.'!$C$32*$P$1,(L57*12+M57+N57)*$P$1)))</f>
        <v>0</v>
      </c>
      <c r="Q57" s="54">
        <f t="shared" si="3"/>
        <v>0</v>
      </c>
      <c r="R57" s="166">
        <f t="shared" si="4"/>
        <v>0</v>
      </c>
      <c r="S57" s="85">
        <f t="shared" ca="1" si="14"/>
        <v>0</v>
      </c>
      <c r="T57" s="40"/>
    </row>
    <row r="58" spans="1:20">
      <c r="A58" s="115"/>
      <c r="B58" s="115"/>
      <c r="C58" s="115"/>
      <c r="D58" s="9"/>
      <c r="E58" s="6"/>
      <c r="F58" s="6"/>
      <c r="G58" s="6"/>
      <c r="H58" s="111"/>
      <c r="I58" s="173">
        <f>IF(F58="",0,IF(F58="Fremdpersonal",VLOOKUP(D58,Tariftabellen!$T$3:$V$24,3,0),VLOOKUP(D58,Tariftabellen!$T$3:$V$24,2,0)))</f>
        <v>0</v>
      </c>
      <c r="J58" s="54" t="str">
        <f t="shared" ca="1" si="11"/>
        <v/>
      </c>
      <c r="K58" s="82" t="str">
        <f t="shared" ca="1" si="12"/>
        <v/>
      </c>
      <c r="L58" s="119">
        <f t="shared" si="6"/>
        <v>0</v>
      </c>
      <c r="M58" s="166">
        <f>IF(OR(F58="Minijob",F58="Fremdpersonal",H58=0),0,($M$1*L58+('(A) AG-Anteil Soz.Vers.'!$C$8*'(A) Pers. paL'!$H58))*12)</f>
        <v>0</v>
      </c>
      <c r="N58" s="54">
        <f t="shared" ca="1" si="13"/>
        <v>0</v>
      </c>
      <c r="O58" s="39">
        <f>IF(OR(F58="Minijob",F58="Fremdpersonal",H58=0),0,IF((L58*12+M58+N58)&gt;'(A) AG-Anteil Soz.Vers.'!$C$33,'(A) AG-Anteil Soz.Vers.'!$C$33*$O$1,(L58*12+M58+N58)*$O$1))</f>
        <v>0</v>
      </c>
      <c r="P58" s="39">
        <f ca="1">IF(F58="Fremdpersonal",0,IF(F58="Minijob",L58*12*'(A) AG-Anteil Soz.Vers.'!$C$30,IF((L58*12+M58+N58)&gt;'(A) AG-Anteil Soz.Vers.'!$C$32,'(A) AG-Anteil Soz.Vers.'!$C$32*$P$1,(L58*12+M58+N58)*$P$1)))</f>
        <v>0</v>
      </c>
      <c r="Q58" s="54">
        <f t="shared" si="3"/>
        <v>0</v>
      </c>
      <c r="R58" s="166">
        <f t="shared" si="4"/>
        <v>0</v>
      </c>
      <c r="S58" s="85">
        <f t="shared" ca="1" si="14"/>
        <v>0</v>
      </c>
      <c r="T58" s="40"/>
    </row>
    <row r="59" spans="1:20">
      <c r="A59" s="115"/>
      <c r="B59" s="115"/>
      <c r="C59" s="115"/>
      <c r="D59" s="9"/>
      <c r="E59" s="6"/>
      <c r="F59" s="6"/>
      <c r="G59" s="6"/>
      <c r="H59" s="111"/>
      <c r="I59" s="173">
        <f>IF(F59="",0,IF(F59="Fremdpersonal",VLOOKUP(D59,Tariftabellen!$T$3:$V$24,3,0),VLOOKUP(D59,Tariftabellen!$T$3:$V$24,2,0)))</f>
        <v>0</v>
      </c>
      <c r="J59" s="54" t="str">
        <f t="shared" ca="1" si="11"/>
        <v/>
      </c>
      <c r="K59" s="82" t="str">
        <f t="shared" ca="1" si="12"/>
        <v/>
      </c>
      <c r="L59" s="119">
        <f t="shared" si="6"/>
        <v>0</v>
      </c>
      <c r="M59" s="166">
        <f>IF(OR(F59="Minijob",F59="Fremdpersonal",H59=0),0,($M$1*L59+('(A) AG-Anteil Soz.Vers.'!$C$8*'(A) Pers. paL'!$H59))*12)</f>
        <v>0</v>
      </c>
      <c r="N59" s="54">
        <f t="shared" ca="1" si="13"/>
        <v>0</v>
      </c>
      <c r="O59" s="39">
        <f>IF(OR(F59="Minijob",F59="Fremdpersonal",H59=0),0,IF((L59*12+M59+N59)&gt;'(A) AG-Anteil Soz.Vers.'!$C$33,'(A) AG-Anteil Soz.Vers.'!$C$33*$O$1,(L59*12+M59+N59)*$O$1))</f>
        <v>0</v>
      </c>
      <c r="P59" s="39">
        <f ca="1">IF(F59="Fremdpersonal",0,IF(F59="Minijob",L59*12*'(A) AG-Anteil Soz.Vers.'!$C$30,IF((L59*12+M59+N59)&gt;'(A) AG-Anteil Soz.Vers.'!$C$32,'(A) AG-Anteil Soz.Vers.'!$C$32*$P$1,(L59*12+M59+N59)*$P$1)))</f>
        <v>0</v>
      </c>
      <c r="Q59" s="54">
        <f t="shared" si="3"/>
        <v>0</v>
      </c>
      <c r="R59" s="166">
        <f t="shared" si="4"/>
        <v>0</v>
      </c>
      <c r="S59" s="85">
        <f t="shared" ca="1" si="14"/>
        <v>0</v>
      </c>
      <c r="T59" s="40"/>
    </row>
    <row r="60" spans="1:20">
      <c r="A60" s="115"/>
      <c r="B60" s="115"/>
      <c r="C60" s="115"/>
      <c r="D60" s="9"/>
      <c r="E60" s="6"/>
      <c r="F60" s="6"/>
      <c r="G60" s="6"/>
      <c r="H60" s="111"/>
      <c r="I60" s="173">
        <f>IF(F60="",0,IF(F60="Fremdpersonal",VLOOKUP(D60,Tariftabellen!$T$3:$V$24,3,0),VLOOKUP(D60,Tariftabellen!$T$3:$V$24,2,0)))</f>
        <v>0</v>
      </c>
      <c r="J60" s="54" t="str">
        <f t="shared" ca="1" si="11"/>
        <v/>
      </c>
      <c r="K60" s="82" t="str">
        <f t="shared" ca="1" si="12"/>
        <v/>
      </c>
      <c r="L60" s="119">
        <f t="shared" si="6"/>
        <v>0</v>
      </c>
      <c r="M60" s="166">
        <f>IF(OR(F60="Minijob",F60="Fremdpersonal",H60=0),0,($M$1*L60+('(A) AG-Anteil Soz.Vers.'!$C$8*'(A) Pers. paL'!$H60))*12)</f>
        <v>0</v>
      </c>
      <c r="N60" s="54">
        <f t="shared" ca="1" si="13"/>
        <v>0</v>
      </c>
      <c r="O60" s="39">
        <f>IF(OR(F60="Minijob",F60="Fremdpersonal",H60=0),0,IF((L60*12+M60+N60)&gt;'(A) AG-Anteil Soz.Vers.'!$C$33,'(A) AG-Anteil Soz.Vers.'!$C$33*$O$1,(L60*12+M60+N60)*$O$1))</f>
        <v>0</v>
      </c>
      <c r="P60" s="39">
        <f ca="1">IF(F60="Fremdpersonal",0,IF(F60="Minijob",L60*12*'(A) AG-Anteil Soz.Vers.'!$C$30,IF((L60*12+M60+N60)&gt;'(A) AG-Anteil Soz.Vers.'!$C$32,'(A) AG-Anteil Soz.Vers.'!$C$32*$P$1,(L60*12+M60+N60)*$P$1)))</f>
        <v>0</v>
      </c>
      <c r="Q60" s="54">
        <f t="shared" si="3"/>
        <v>0</v>
      </c>
      <c r="R60" s="166">
        <f t="shared" si="4"/>
        <v>0</v>
      </c>
      <c r="S60" s="85">
        <f t="shared" ca="1" si="14"/>
        <v>0</v>
      </c>
      <c r="T60" s="40"/>
    </row>
    <row r="61" spans="1:20">
      <c r="A61" s="115"/>
      <c r="B61" s="115"/>
      <c r="C61" s="115"/>
      <c r="D61" s="9"/>
      <c r="E61" s="6"/>
      <c r="F61" s="6"/>
      <c r="G61" s="6"/>
      <c r="H61" s="111"/>
      <c r="I61" s="173">
        <f>IF(F61="",0,IF(F61="Fremdpersonal",VLOOKUP(D61,Tariftabellen!$T$3:$V$24,3,0),VLOOKUP(D61,Tariftabellen!$T$3:$V$24,2,0)))</f>
        <v>0</v>
      </c>
      <c r="J61" s="54" t="str">
        <f t="shared" ca="1" si="11"/>
        <v/>
      </c>
      <c r="K61" s="82" t="str">
        <f t="shared" ca="1" si="12"/>
        <v/>
      </c>
      <c r="L61" s="119">
        <f t="shared" si="6"/>
        <v>0</v>
      </c>
      <c r="M61" s="166">
        <f>IF(OR(F61="Minijob",F61="Fremdpersonal",H61=0),0,($M$1*L61+('(A) AG-Anteil Soz.Vers.'!$C$8*'(A) Pers. paL'!$H61))*12)</f>
        <v>0</v>
      </c>
      <c r="N61" s="54">
        <f t="shared" ca="1" si="13"/>
        <v>0</v>
      </c>
      <c r="O61" s="39">
        <f>IF(OR(F61="Minijob",F61="Fremdpersonal",H61=0),0,IF((L61*12+M61+N61)&gt;'(A) AG-Anteil Soz.Vers.'!$C$33,'(A) AG-Anteil Soz.Vers.'!$C$33*$O$1,(L61*12+M61+N61)*$O$1))</f>
        <v>0</v>
      </c>
      <c r="P61" s="39">
        <f ca="1">IF(F61="Fremdpersonal",0,IF(F61="Minijob",L61*12*'(A) AG-Anteil Soz.Vers.'!$C$30,IF((L61*12+M61+N61)&gt;'(A) AG-Anteil Soz.Vers.'!$C$32,'(A) AG-Anteil Soz.Vers.'!$C$32*$P$1,(L61*12+M61+N61)*$P$1)))</f>
        <v>0</v>
      </c>
      <c r="Q61" s="54">
        <f t="shared" si="3"/>
        <v>0</v>
      </c>
      <c r="R61" s="166">
        <f t="shared" si="4"/>
        <v>0</v>
      </c>
      <c r="S61" s="85">
        <f t="shared" ca="1" si="14"/>
        <v>0</v>
      </c>
      <c r="T61" s="40"/>
    </row>
    <row r="62" spans="1:20">
      <c r="A62" s="115"/>
      <c r="B62" s="115"/>
      <c r="C62" s="115"/>
      <c r="D62" s="9"/>
      <c r="E62" s="6"/>
      <c r="F62" s="6"/>
      <c r="G62" s="6"/>
      <c r="H62" s="111"/>
      <c r="I62" s="173">
        <f>IF(F62="",0,IF(F62="Fremdpersonal",VLOOKUP(D62,Tariftabellen!$T$3:$V$24,3,0),VLOOKUP(D62,Tariftabellen!$T$3:$V$24,2,0)))</f>
        <v>0</v>
      </c>
      <c r="J62" s="54" t="str">
        <f t="shared" ca="1" si="11"/>
        <v/>
      </c>
      <c r="K62" s="82" t="str">
        <f t="shared" ca="1" si="12"/>
        <v/>
      </c>
      <c r="L62" s="119">
        <f t="shared" si="6"/>
        <v>0</v>
      </c>
      <c r="M62" s="166">
        <f>IF(OR(F62="Minijob",F62="Fremdpersonal",H62=0),0,($M$1*L62+('(A) AG-Anteil Soz.Vers.'!$C$8*'(A) Pers. paL'!$H62))*12)</f>
        <v>0</v>
      </c>
      <c r="N62" s="54">
        <f t="shared" ca="1" si="13"/>
        <v>0</v>
      </c>
      <c r="O62" s="39">
        <f>IF(OR(F62="Minijob",F62="Fremdpersonal",H62=0),0,IF((L62*12+M62+N62)&gt;'(A) AG-Anteil Soz.Vers.'!$C$33,'(A) AG-Anteil Soz.Vers.'!$C$33*$O$1,(L62*12+M62+N62)*$O$1))</f>
        <v>0</v>
      </c>
      <c r="P62" s="39">
        <f ca="1">IF(F62="Fremdpersonal",0,IF(F62="Minijob",L62*12*'(A) AG-Anteil Soz.Vers.'!$C$30,IF((L62*12+M62+N62)&gt;'(A) AG-Anteil Soz.Vers.'!$C$32,'(A) AG-Anteil Soz.Vers.'!$C$32*$P$1,(L62*12+M62+N62)*$P$1)))</f>
        <v>0</v>
      </c>
      <c r="Q62" s="54">
        <f t="shared" si="3"/>
        <v>0</v>
      </c>
      <c r="R62" s="166">
        <f t="shared" si="4"/>
        <v>0</v>
      </c>
      <c r="S62" s="85">
        <f t="shared" ca="1" si="14"/>
        <v>0</v>
      </c>
      <c r="T62" s="40"/>
    </row>
    <row r="63" spans="1:20">
      <c r="A63" s="115"/>
      <c r="B63" s="115"/>
      <c r="C63" s="115"/>
      <c r="D63" s="9"/>
      <c r="E63" s="6"/>
      <c r="F63" s="6"/>
      <c r="G63" s="6"/>
      <c r="H63" s="111"/>
      <c r="I63" s="173">
        <f>IF(F63="",0,IF(F63="Fremdpersonal",VLOOKUP(D63,Tariftabellen!$T$3:$V$24,3,0),VLOOKUP(D63,Tariftabellen!$T$3:$V$24,2,0)))</f>
        <v>0</v>
      </c>
      <c r="J63" s="54" t="str">
        <f t="shared" ca="1" si="11"/>
        <v/>
      </c>
      <c r="K63" s="82" t="str">
        <f t="shared" ca="1" si="12"/>
        <v/>
      </c>
      <c r="L63" s="119">
        <f t="shared" si="6"/>
        <v>0</v>
      </c>
      <c r="M63" s="166">
        <f>IF(OR(F63="Minijob",F63="Fremdpersonal",H63=0),0,($M$1*L63+('(A) AG-Anteil Soz.Vers.'!$C$8*'(A) Pers. paL'!$H63))*12)</f>
        <v>0</v>
      </c>
      <c r="N63" s="54">
        <f t="shared" ca="1" si="13"/>
        <v>0</v>
      </c>
      <c r="O63" s="39">
        <f>IF(OR(F63="Minijob",F63="Fremdpersonal",H63=0),0,IF((L63*12+M63+N63)&gt;'(A) AG-Anteil Soz.Vers.'!$C$33,'(A) AG-Anteil Soz.Vers.'!$C$33*$O$1,(L63*12+M63+N63)*$O$1))</f>
        <v>0</v>
      </c>
      <c r="P63" s="39">
        <f ca="1">IF(F63="Fremdpersonal",0,IF(F63="Minijob",L63*12*'(A) AG-Anteil Soz.Vers.'!$C$30,IF((L63*12+M63+N63)&gt;'(A) AG-Anteil Soz.Vers.'!$C$32,'(A) AG-Anteil Soz.Vers.'!$C$32*$P$1,(L63*12+M63+N63)*$P$1)))</f>
        <v>0</v>
      </c>
      <c r="Q63" s="54">
        <f t="shared" si="3"/>
        <v>0</v>
      </c>
      <c r="R63" s="166">
        <f t="shared" si="4"/>
        <v>0</v>
      </c>
      <c r="S63" s="85">
        <f t="shared" ca="1" si="14"/>
        <v>0</v>
      </c>
      <c r="T63" s="40"/>
    </row>
    <row r="64" spans="1:20">
      <c r="A64" s="115"/>
      <c r="B64" s="115"/>
      <c r="C64" s="115"/>
      <c r="D64" s="9"/>
      <c r="E64" s="6"/>
      <c r="F64" s="6"/>
      <c r="G64" s="6"/>
      <c r="H64" s="111"/>
      <c r="I64" s="173">
        <f>IF(F64="",0,IF(F64="Fremdpersonal",VLOOKUP(D64,Tariftabellen!$T$3:$V$24,3,0),VLOOKUP(D64,Tariftabellen!$T$3:$V$24,2,0)))</f>
        <v>0</v>
      </c>
      <c r="J64" s="54" t="str">
        <f t="shared" ca="1" si="11"/>
        <v/>
      </c>
      <c r="K64" s="82" t="str">
        <f t="shared" ca="1" si="12"/>
        <v/>
      </c>
      <c r="L64" s="119">
        <f t="shared" si="6"/>
        <v>0</v>
      </c>
      <c r="M64" s="166">
        <f>IF(OR(F64="Minijob",F64="Fremdpersonal",H64=0),0,($M$1*L64+('(A) AG-Anteil Soz.Vers.'!$C$8*'(A) Pers. paL'!$H64))*12)</f>
        <v>0</v>
      </c>
      <c r="N64" s="54">
        <f t="shared" ca="1" si="13"/>
        <v>0</v>
      </c>
      <c r="O64" s="39">
        <f>IF(OR(F64="Minijob",F64="Fremdpersonal",H64=0),0,IF((L64*12+M64+N64)&gt;'(A) AG-Anteil Soz.Vers.'!$C$33,'(A) AG-Anteil Soz.Vers.'!$C$33*$O$1,(L64*12+M64+N64)*$O$1))</f>
        <v>0</v>
      </c>
      <c r="P64" s="39">
        <f ca="1">IF(F64="Fremdpersonal",0,IF(F64="Minijob",L64*12*'(A) AG-Anteil Soz.Vers.'!$C$30,IF((L64*12+M64+N64)&gt;'(A) AG-Anteil Soz.Vers.'!$C$32,'(A) AG-Anteil Soz.Vers.'!$C$32*$P$1,(L64*12+M64+N64)*$P$1)))</f>
        <v>0</v>
      </c>
      <c r="Q64" s="54">
        <f t="shared" si="3"/>
        <v>0</v>
      </c>
      <c r="R64" s="166">
        <f t="shared" si="4"/>
        <v>0</v>
      </c>
      <c r="S64" s="85">
        <f t="shared" ca="1" si="14"/>
        <v>0</v>
      </c>
      <c r="T64" s="40"/>
    </row>
    <row r="65" spans="1:20">
      <c r="A65" s="115"/>
      <c r="B65" s="115"/>
      <c r="C65" s="115"/>
      <c r="D65" s="9"/>
      <c r="E65" s="6"/>
      <c r="F65" s="6"/>
      <c r="G65" s="6"/>
      <c r="H65" s="111"/>
      <c r="I65" s="173">
        <f>IF(F65="",0,IF(F65="Fremdpersonal",VLOOKUP(D65,Tariftabellen!$T$3:$V$24,3,0),VLOOKUP(D65,Tariftabellen!$T$3:$V$24,2,0)))</f>
        <v>0</v>
      </c>
      <c r="J65" s="54" t="str">
        <f t="shared" ca="1" si="11"/>
        <v/>
      </c>
      <c r="K65" s="82" t="str">
        <f t="shared" ca="1" si="12"/>
        <v/>
      </c>
      <c r="L65" s="119">
        <f t="shared" si="6"/>
        <v>0</v>
      </c>
      <c r="M65" s="166">
        <f>IF(OR(F65="Minijob",F65="Fremdpersonal",H65=0),0,($M$1*L65+('(A) AG-Anteil Soz.Vers.'!$C$8*'(A) Pers. paL'!$H65))*12)</f>
        <v>0</v>
      </c>
      <c r="N65" s="54">
        <f t="shared" ca="1" si="13"/>
        <v>0</v>
      </c>
      <c r="O65" s="39">
        <f>IF(OR(F65="Minijob",F65="Fremdpersonal",H65=0),0,IF((L65*12+M65+N65)&gt;'(A) AG-Anteil Soz.Vers.'!$C$33,'(A) AG-Anteil Soz.Vers.'!$C$33*$O$1,(L65*12+M65+N65)*$O$1))</f>
        <v>0</v>
      </c>
      <c r="P65" s="39">
        <f ca="1">IF(F65="Fremdpersonal",0,IF(F65="Minijob",L65*12*'(A) AG-Anteil Soz.Vers.'!$C$30,IF((L65*12+M65+N65)&gt;'(A) AG-Anteil Soz.Vers.'!$C$32,'(A) AG-Anteil Soz.Vers.'!$C$32*$P$1,(L65*12+M65+N65)*$P$1)))</f>
        <v>0</v>
      </c>
      <c r="Q65" s="54">
        <f t="shared" si="3"/>
        <v>0</v>
      </c>
      <c r="R65" s="166">
        <f t="shared" si="4"/>
        <v>0</v>
      </c>
      <c r="S65" s="85">
        <f t="shared" ca="1" si="14"/>
        <v>0</v>
      </c>
      <c r="T65" s="40"/>
    </row>
    <row r="66" spans="1:20">
      <c r="A66" s="115"/>
      <c r="B66" s="115"/>
      <c r="C66" s="115"/>
      <c r="D66" s="9"/>
      <c r="E66" s="6"/>
      <c r="F66" s="6"/>
      <c r="G66" s="6"/>
      <c r="H66" s="111"/>
      <c r="I66" s="173">
        <f>IF(F66="",0,IF(F66="Fremdpersonal",VLOOKUP(D66,Tariftabellen!$T$3:$V$24,3,0),VLOOKUP(D66,Tariftabellen!$T$3:$V$24,2,0)))</f>
        <v>0</v>
      </c>
      <c r="J66" s="54" t="str">
        <f t="shared" ca="1" si="11"/>
        <v/>
      </c>
      <c r="K66" s="82" t="str">
        <f t="shared" ca="1" si="12"/>
        <v/>
      </c>
      <c r="L66" s="119">
        <f t="shared" si="6"/>
        <v>0</v>
      </c>
      <c r="M66" s="166">
        <f>IF(OR(F66="Minijob",F66="Fremdpersonal",H66=0),0,($M$1*L66+('(A) AG-Anteil Soz.Vers.'!$C$8*'(A) Pers. paL'!$H66))*12)</f>
        <v>0</v>
      </c>
      <c r="N66" s="54">
        <f t="shared" ca="1" si="13"/>
        <v>0</v>
      </c>
      <c r="O66" s="39">
        <f>IF(OR(F66="Minijob",F66="Fremdpersonal",H66=0),0,IF((L66*12+M66+N66)&gt;'(A) AG-Anteil Soz.Vers.'!$C$33,'(A) AG-Anteil Soz.Vers.'!$C$33*$O$1,(L66*12+M66+N66)*$O$1))</f>
        <v>0</v>
      </c>
      <c r="P66" s="39">
        <f ca="1">IF(F66="Fremdpersonal",0,IF(F66="Minijob",L66*12*'(A) AG-Anteil Soz.Vers.'!$C$30,IF((L66*12+M66+N66)&gt;'(A) AG-Anteil Soz.Vers.'!$C$32,'(A) AG-Anteil Soz.Vers.'!$C$32*$P$1,(L66*12+M66+N66)*$P$1)))</f>
        <v>0</v>
      </c>
      <c r="Q66" s="54">
        <f t="shared" si="3"/>
        <v>0</v>
      </c>
      <c r="R66" s="166">
        <f t="shared" si="4"/>
        <v>0</v>
      </c>
      <c r="S66" s="85">
        <f t="shared" ca="1" si="14"/>
        <v>0</v>
      </c>
      <c r="T66" s="40"/>
    </row>
    <row r="67" spans="1:20">
      <c r="A67" s="115"/>
      <c r="B67" s="115"/>
      <c r="C67" s="115"/>
      <c r="D67" s="9"/>
      <c r="E67" s="6"/>
      <c r="F67" s="6"/>
      <c r="G67" s="6"/>
      <c r="H67" s="111"/>
      <c r="I67" s="173">
        <f>IF(F67="",0,IF(F67="Fremdpersonal",VLOOKUP(D67,Tariftabellen!$T$3:$V$24,3,0),VLOOKUP(D67,Tariftabellen!$T$3:$V$24,2,0)))</f>
        <v>0</v>
      </c>
      <c r="J67" s="54" t="str">
        <f t="shared" ca="1" si="11"/>
        <v/>
      </c>
      <c r="K67" s="82" t="str">
        <f t="shared" ca="1" si="12"/>
        <v/>
      </c>
      <c r="L67" s="119">
        <f t="shared" si="6"/>
        <v>0</v>
      </c>
      <c r="M67" s="166">
        <f>IF(OR(F67="Minijob",F67="Fremdpersonal",H67=0),0,($M$1*L67+('(A) AG-Anteil Soz.Vers.'!$C$8*'(A) Pers. paL'!$H67))*12)</f>
        <v>0</v>
      </c>
      <c r="N67" s="54">
        <f t="shared" ca="1" si="13"/>
        <v>0</v>
      </c>
      <c r="O67" s="39">
        <f>IF(OR(F67="Minijob",F67="Fremdpersonal",H67=0),0,IF((L67*12+M67+N67)&gt;'(A) AG-Anteil Soz.Vers.'!$C$33,'(A) AG-Anteil Soz.Vers.'!$C$33*$O$1,(L67*12+M67+N67)*$O$1))</f>
        <v>0</v>
      </c>
      <c r="P67" s="39">
        <f ca="1">IF(F67="Fremdpersonal",0,IF(F67="Minijob",L67*12*'(A) AG-Anteil Soz.Vers.'!$C$30,IF((L67*12+M67+N67)&gt;'(A) AG-Anteil Soz.Vers.'!$C$32,'(A) AG-Anteil Soz.Vers.'!$C$32*$P$1,(L67*12+M67+N67)*$P$1)))</f>
        <v>0</v>
      </c>
      <c r="Q67" s="54">
        <f t="shared" si="3"/>
        <v>0</v>
      </c>
      <c r="R67" s="166">
        <f t="shared" si="4"/>
        <v>0</v>
      </c>
      <c r="S67" s="85">
        <f t="shared" ca="1" si="14"/>
        <v>0</v>
      </c>
      <c r="T67" s="40"/>
    </row>
    <row r="68" spans="1:20">
      <c r="A68" s="115"/>
      <c r="B68" s="115"/>
      <c r="C68" s="115"/>
      <c r="D68" s="9"/>
      <c r="E68" s="6"/>
      <c r="F68" s="6"/>
      <c r="G68" s="6"/>
      <c r="H68" s="111"/>
      <c r="I68" s="173">
        <f>IF(F68="",0,IF(F68="Fremdpersonal",VLOOKUP(D68,Tariftabellen!$T$3:$V$24,3,0),VLOOKUP(D68,Tariftabellen!$T$3:$V$24,2,0)))</f>
        <v>0</v>
      </c>
      <c r="J68" s="54" t="str">
        <f t="shared" ca="1" si="11"/>
        <v/>
      </c>
      <c r="K68" s="82" t="str">
        <f t="shared" ca="1" si="12"/>
        <v/>
      </c>
      <c r="L68" s="119">
        <f t="shared" si="6"/>
        <v>0</v>
      </c>
      <c r="M68" s="166">
        <f>IF(OR(F68="Minijob",F68="Fremdpersonal",H68=0),0,($M$1*L68+('(A) AG-Anteil Soz.Vers.'!$C$8*'(A) Pers. paL'!$H68))*12)</f>
        <v>0</v>
      </c>
      <c r="N68" s="54">
        <f t="shared" ca="1" si="13"/>
        <v>0</v>
      </c>
      <c r="O68" s="39">
        <f>IF(OR(F68="Minijob",F68="Fremdpersonal",H68=0),0,IF((L68*12+M68+N68)&gt;'(A) AG-Anteil Soz.Vers.'!$C$33,'(A) AG-Anteil Soz.Vers.'!$C$33*$O$1,(L68*12+M68+N68)*$O$1))</f>
        <v>0</v>
      </c>
      <c r="P68" s="39">
        <f ca="1">IF(F68="Fremdpersonal",0,IF(F68="Minijob",L68*12*'(A) AG-Anteil Soz.Vers.'!$C$30,IF((L68*12+M68+N68)&gt;'(A) AG-Anteil Soz.Vers.'!$C$32,'(A) AG-Anteil Soz.Vers.'!$C$32*$P$1,(L68*12+M68+N68)*$P$1)))</f>
        <v>0</v>
      </c>
      <c r="Q68" s="54">
        <f t="shared" ref="Q68:Q131" si="15">IF(OR(F68="Minijob",F68="Fremdpersonal",H68=0),0,+$Q$1*(L68*12+SUM(M68:N68)))</f>
        <v>0</v>
      </c>
      <c r="R68" s="166">
        <f t="shared" ref="R68:R131" si="16">IF(OR(F68="Minijob",F68="Fremdpersonal",H68=0),0,+$R$1*L68*12)</f>
        <v>0</v>
      </c>
      <c r="S68" s="85">
        <f t="shared" ca="1" si="14"/>
        <v>0</v>
      </c>
      <c r="T68" s="40"/>
    </row>
    <row r="69" spans="1:20">
      <c r="A69" s="115"/>
      <c r="B69" s="115"/>
      <c r="C69" s="115"/>
      <c r="D69" s="9"/>
      <c r="E69" s="6"/>
      <c r="F69" s="6"/>
      <c r="G69" s="6"/>
      <c r="H69" s="111"/>
      <c r="I69" s="173">
        <f>IF(F69="",0,IF(F69="Fremdpersonal",VLOOKUP(D69,Tariftabellen!$T$3:$V$24,3,0),VLOOKUP(D69,Tariftabellen!$T$3:$V$24,2,0)))</f>
        <v>0</v>
      </c>
      <c r="J69" s="54" t="str">
        <f t="shared" ca="1" si="11"/>
        <v/>
      </c>
      <c r="K69" s="82" t="str">
        <f t="shared" ca="1" si="12"/>
        <v/>
      </c>
      <c r="L69" s="119">
        <f t="shared" ref="L69:L132" si="17">IF(F69&gt;0,J69*H69,0)</f>
        <v>0</v>
      </c>
      <c r="M69" s="166">
        <f>IF(OR(F69="Minijob",F69="Fremdpersonal",H69=0),0,($M$1*L69+('(A) AG-Anteil Soz.Vers.'!$C$8*'(A) Pers. paL'!$H69))*12)</f>
        <v>0</v>
      </c>
      <c r="N69" s="54">
        <f t="shared" ca="1" si="13"/>
        <v>0</v>
      </c>
      <c r="O69" s="39">
        <f>IF(OR(F69="Minijob",F69="Fremdpersonal",H69=0),0,IF((L69*12+M69+N69)&gt;'(A) AG-Anteil Soz.Vers.'!$C$33,'(A) AG-Anteil Soz.Vers.'!$C$33*$O$1,(L69*12+M69+N69)*$O$1))</f>
        <v>0</v>
      </c>
      <c r="P69" s="39">
        <f ca="1">IF(F69="Fremdpersonal",0,IF(F69="Minijob",L69*12*'(A) AG-Anteil Soz.Vers.'!$C$30,IF((L69*12+M69+N69)&gt;'(A) AG-Anteil Soz.Vers.'!$C$32,'(A) AG-Anteil Soz.Vers.'!$C$32*$P$1,(L69*12+M69+N69)*$P$1)))</f>
        <v>0</v>
      </c>
      <c r="Q69" s="54">
        <f t="shared" si="15"/>
        <v>0</v>
      </c>
      <c r="R69" s="166">
        <f t="shared" si="16"/>
        <v>0</v>
      </c>
      <c r="S69" s="85">
        <f t="shared" ca="1" si="14"/>
        <v>0</v>
      </c>
      <c r="T69" s="40"/>
    </row>
    <row r="70" spans="1:20">
      <c r="A70" s="115"/>
      <c r="B70" s="115"/>
      <c r="C70" s="115"/>
      <c r="D70" s="9"/>
      <c r="E70" s="6"/>
      <c r="F70" s="6"/>
      <c r="G70" s="6"/>
      <c r="H70" s="111"/>
      <c r="I70" s="173">
        <f>IF(F70="",0,IF(F70="Fremdpersonal",VLOOKUP(D70,Tariftabellen!$T$3:$V$24,3,0),VLOOKUP(D70,Tariftabellen!$T$3:$V$24,2,0)))</f>
        <v>0</v>
      </c>
      <c r="J70" s="54" t="str">
        <f t="shared" ref="J70:J101" ca="1" si="18">IF(ISERROR(VLOOKUP(F70,INDIRECT("Tab_"&amp;E70),G70+2,0)),"",VLOOKUP(F70,INDIRECT("Tab_"&amp;E70),G70+2,0)*(1+$J$1))</f>
        <v/>
      </c>
      <c r="K70" s="82" t="str">
        <f t="shared" ref="K70:K101" ca="1" si="19">IF(AND($K$1&gt;0,H70&gt;0),$K$1,IF(ISERROR(VLOOKUP(F70,INDIRECT("Tab_"&amp;E70),2,0)),"",VLOOKUP(F70,INDIRECT("Tab_"&amp;E70),2,0)))</f>
        <v/>
      </c>
      <c r="L70" s="119">
        <f t="shared" si="17"/>
        <v>0</v>
      </c>
      <c r="M70" s="166">
        <f>IF(OR(F70="Minijob",F70="Fremdpersonal",H70=0),0,($M$1*L70+('(A) AG-Anteil Soz.Vers.'!$C$8*'(A) Pers. paL'!$H70))*12)</f>
        <v>0</v>
      </c>
      <c r="N70" s="54">
        <f t="shared" ref="N70:N101" ca="1" si="20">IF(ISERROR(K70*L70),0,K70*L70)</f>
        <v>0</v>
      </c>
      <c r="O70" s="39">
        <f>IF(OR(F70="Minijob",F70="Fremdpersonal",H70=0),0,IF((L70*12+M70+N70)&gt;'(A) AG-Anteil Soz.Vers.'!$C$33,'(A) AG-Anteil Soz.Vers.'!$C$33*$O$1,(L70*12+M70+N70)*$O$1))</f>
        <v>0</v>
      </c>
      <c r="P70" s="39">
        <f ca="1">IF(F70="Fremdpersonal",0,IF(F70="Minijob",L70*12*'(A) AG-Anteil Soz.Vers.'!$C$30,IF((L70*12+M70+N70)&gt;'(A) AG-Anteil Soz.Vers.'!$C$32,'(A) AG-Anteil Soz.Vers.'!$C$32*$P$1,(L70*12+M70+N70)*$P$1)))</f>
        <v>0</v>
      </c>
      <c r="Q70" s="54">
        <f t="shared" si="15"/>
        <v>0</v>
      </c>
      <c r="R70" s="166">
        <f t="shared" si="16"/>
        <v>0</v>
      </c>
      <c r="S70" s="85">
        <f t="shared" ref="S70:S101" ca="1" si="21">(L70*12+SUM(M70:R70))</f>
        <v>0</v>
      </c>
      <c r="T70" s="40"/>
    </row>
    <row r="71" spans="1:20">
      <c r="A71" s="115"/>
      <c r="B71" s="115"/>
      <c r="C71" s="115"/>
      <c r="D71" s="9"/>
      <c r="E71" s="6"/>
      <c r="F71" s="6"/>
      <c r="G71" s="6"/>
      <c r="H71" s="111"/>
      <c r="I71" s="173">
        <f>IF(F71="",0,IF(F71="Fremdpersonal",VLOOKUP(D71,Tariftabellen!$T$3:$V$24,3,0),VLOOKUP(D71,Tariftabellen!$T$3:$V$24,2,0)))</f>
        <v>0</v>
      </c>
      <c r="J71" s="54" t="str">
        <f t="shared" ca="1" si="18"/>
        <v/>
      </c>
      <c r="K71" s="82" t="str">
        <f t="shared" ca="1" si="19"/>
        <v/>
      </c>
      <c r="L71" s="119">
        <f t="shared" si="17"/>
        <v>0</v>
      </c>
      <c r="M71" s="166">
        <f>IF(OR(F71="Minijob",F71="Fremdpersonal",H71=0),0,($M$1*L71+('(A) AG-Anteil Soz.Vers.'!$C$8*'(A) Pers. paL'!$H71))*12)</f>
        <v>0</v>
      </c>
      <c r="N71" s="54">
        <f t="shared" ca="1" si="20"/>
        <v>0</v>
      </c>
      <c r="O71" s="39">
        <f>IF(OR(F71="Minijob",F71="Fremdpersonal",H71=0),0,IF((L71*12+M71+N71)&gt;'(A) AG-Anteil Soz.Vers.'!$C$33,'(A) AG-Anteil Soz.Vers.'!$C$33*$O$1,(L71*12+M71+N71)*$O$1))</f>
        <v>0</v>
      </c>
      <c r="P71" s="39">
        <f ca="1">IF(F71="Fremdpersonal",0,IF(F71="Minijob",L71*12*'(A) AG-Anteil Soz.Vers.'!$C$30,IF((L71*12+M71+N71)&gt;'(A) AG-Anteil Soz.Vers.'!$C$32,'(A) AG-Anteil Soz.Vers.'!$C$32*$P$1,(L71*12+M71+N71)*$P$1)))</f>
        <v>0</v>
      </c>
      <c r="Q71" s="54">
        <f t="shared" si="15"/>
        <v>0</v>
      </c>
      <c r="R71" s="166">
        <f t="shared" si="16"/>
        <v>0</v>
      </c>
      <c r="S71" s="85">
        <f t="shared" ca="1" si="21"/>
        <v>0</v>
      </c>
      <c r="T71" s="40"/>
    </row>
    <row r="72" spans="1:20">
      <c r="A72" s="115"/>
      <c r="B72" s="115"/>
      <c r="C72" s="115"/>
      <c r="D72" s="9"/>
      <c r="E72" s="6"/>
      <c r="F72" s="6"/>
      <c r="G72" s="6"/>
      <c r="H72" s="111"/>
      <c r="I72" s="173">
        <f>IF(F72="",0,IF(F72="Fremdpersonal",VLOOKUP(D72,Tariftabellen!$T$3:$V$24,3,0),VLOOKUP(D72,Tariftabellen!$T$3:$V$24,2,0)))</f>
        <v>0</v>
      </c>
      <c r="J72" s="54" t="str">
        <f t="shared" ca="1" si="18"/>
        <v/>
      </c>
      <c r="K72" s="82" t="str">
        <f t="shared" ca="1" si="19"/>
        <v/>
      </c>
      <c r="L72" s="119">
        <f t="shared" si="17"/>
        <v>0</v>
      </c>
      <c r="M72" s="166">
        <f>IF(OR(F72="Minijob",F72="Fremdpersonal",H72=0),0,($M$1*L72+('(A) AG-Anteil Soz.Vers.'!$C$8*'(A) Pers. paL'!$H72))*12)</f>
        <v>0</v>
      </c>
      <c r="N72" s="54">
        <f t="shared" ca="1" si="20"/>
        <v>0</v>
      </c>
      <c r="O72" s="39">
        <f>IF(OR(F72="Minijob",F72="Fremdpersonal",H72=0),0,IF((L72*12+M72+N72)&gt;'(A) AG-Anteil Soz.Vers.'!$C$33,'(A) AG-Anteil Soz.Vers.'!$C$33*$O$1,(L72*12+M72+N72)*$O$1))</f>
        <v>0</v>
      </c>
      <c r="P72" s="39">
        <f ca="1">IF(F72="Fremdpersonal",0,IF(F72="Minijob",L72*12*'(A) AG-Anteil Soz.Vers.'!$C$30,IF((L72*12+M72+N72)&gt;'(A) AG-Anteil Soz.Vers.'!$C$32,'(A) AG-Anteil Soz.Vers.'!$C$32*$P$1,(L72*12+M72+N72)*$P$1)))</f>
        <v>0</v>
      </c>
      <c r="Q72" s="54">
        <f t="shared" si="15"/>
        <v>0</v>
      </c>
      <c r="R72" s="166">
        <f t="shared" si="16"/>
        <v>0</v>
      </c>
      <c r="S72" s="85">
        <f t="shared" ca="1" si="21"/>
        <v>0</v>
      </c>
      <c r="T72" s="40"/>
    </row>
    <row r="73" spans="1:20">
      <c r="A73" s="115"/>
      <c r="B73" s="115"/>
      <c r="C73" s="115"/>
      <c r="D73" s="9"/>
      <c r="E73" s="6"/>
      <c r="F73" s="6"/>
      <c r="G73" s="6"/>
      <c r="H73" s="111"/>
      <c r="I73" s="173">
        <f>IF(F73="",0,IF(F73="Fremdpersonal",VLOOKUP(D73,Tariftabellen!$T$3:$V$24,3,0),VLOOKUP(D73,Tariftabellen!$T$3:$V$24,2,0)))</f>
        <v>0</v>
      </c>
      <c r="J73" s="54" t="str">
        <f t="shared" ca="1" si="18"/>
        <v/>
      </c>
      <c r="K73" s="82" t="str">
        <f t="shared" ca="1" si="19"/>
        <v/>
      </c>
      <c r="L73" s="119">
        <f t="shared" si="17"/>
        <v>0</v>
      </c>
      <c r="M73" s="166">
        <f>IF(OR(F73="Minijob",F73="Fremdpersonal",H73=0),0,($M$1*L73+('(A) AG-Anteil Soz.Vers.'!$C$8*'(A) Pers. paL'!$H73))*12)</f>
        <v>0</v>
      </c>
      <c r="N73" s="54">
        <f t="shared" ca="1" si="20"/>
        <v>0</v>
      </c>
      <c r="O73" s="39">
        <f>IF(OR(F73="Minijob",F73="Fremdpersonal",H73=0),0,IF((L73*12+M73+N73)&gt;'(A) AG-Anteil Soz.Vers.'!$C$33,'(A) AG-Anteil Soz.Vers.'!$C$33*$O$1,(L73*12+M73+N73)*$O$1))</f>
        <v>0</v>
      </c>
      <c r="P73" s="39">
        <f ca="1">IF(F73="Fremdpersonal",0,IF(F73="Minijob",L73*12*'(A) AG-Anteil Soz.Vers.'!$C$30,IF((L73*12+M73+N73)&gt;'(A) AG-Anteil Soz.Vers.'!$C$32,'(A) AG-Anteil Soz.Vers.'!$C$32*$P$1,(L73*12+M73+N73)*$P$1)))</f>
        <v>0</v>
      </c>
      <c r="Q73" s="54">
        <f t="shared" si="15"/>
        <v>0</v>
      </c>
      <c r="R73" s="166">
        <f t="shared" si="16"/>
        <v>0</v>
      </c>
      <c r="S73" s="85">
        <f t="shared" ca="1" si="21"/>
        <v>0</v>
      </c>
      <c r="T73" s="40"/>
    </row>
    <row r="74" spans="1:20">
      <c r="A74" s="115"/>
      <c r="B74" s="115"/>
      <c r="C74" s="115"/>
      <c r="D74" s="9"/>
      <c r="E74" s="6"/>
      <c r="F74" s="6"/>
      <c r="G74" s="6"/>
      <c r="H74" s="111"/>
      <c r="I74" s="173">
        <f>IF(F74="",0,IF(F74="Fremdpersonal",VLOOKUP(D74,Tariftabellen!$T$3:$V$24,3,0),VLOOKUP(D74,Tariftabellen!$T$3:$V$24,2,0)))</f>
        <v>0</v>
      </c>
      <c r="J74" s="54" t="str">
        <f t="shared" ca="1" si="18"/>
        <v/>
      </c>
      <c r="K74" s="82" t="str">
        <f t="shared" ca="1" si="19"/>
        <v/>
      </c>
      <c r="L74" s="119">
        <f t="shared" si="17"/>
        <v>0</v>
      </c>
      <c r="M74" s="166">
        <f>IF(OR(F74="Minijob",F74="Fremdpersonal",H74=0),0,($M$1*L74+('(A) AG-Anteil Soz.Vers.'!$C$8*'(A) Pers. paL'!$H74))*12)</f>
        <v>0</v>
      </c>
      <c r="N74" s="54">
        <f t="shared" ca="1" si="20"/>
        <v>0</v>
      </c>
      <c r="O74" s="39">
        <f>IF(OR(F74="Minijob",F74="Fremdpersonal",H74=0),0,IF((L74*12+M74+N74)&gt;'(A) AG-Anteil Soz.Vers.'!$C$33,'(A) AG-Anteil Soz.Vers.'!$C$33*$O$1,(L74*12+M74+N74)*$O$1))</f>
        <v>0</v>
      </c>
      <c r="P74" s="39">
        <f ca="1">IF(F74="Fremdpersonal",0,IF(F74="Minijob",L74*12*'(A) AG-Anteil Soz.Vers.'!$C$30,IF((L74*12+M74+N74)&gt;'(A) AG-Anteil Soz.Vers.'!$C$32,'(A) AG-Anteil Soz.Vers.'!$C$32*$P$1,(L74*12+M74+N74)*$P$1)))</f>
        <v>0</v>
      </c>
      <c r="Q74" s="54">
        <f t="shared" si="15"/>
        <v>0</v>
      </c>
      <c r="R74" s="166">
        <f t="shared" si="16"/>
        <v>0</v>
      </c>
      <c r="S74" s="85">
        <f t="shared" ca="1" si="21"/>
        <v>0</v>
      </c>
      <c r="T74" s="40"/>
    </row>
    <row r="75" spans="1:20">
      <c r="A75" s="115"/>
      <c r="B75" s="115"/>
      <c r="C75" s="115"/>
      <c r="D75" s="9"/>
      <c r="E75" s="6"/>
      <c r="F75" s="6"/>
      <c r="G75" s="6"/>
      <c r="H75" s="111"/>
      <c r="I75" s="173">
        <f>IF(F75="",0,IF(F75="Fremdpersonal",VLOOKUP(D75,Tariftabellen!$T$3:$V$24,3,0),VLOOKUP(D75,Tariftabellen!$T$3:$V$24,2,0)))</f>
        <v>0</v>
      </c>
      <c r="J75" s="54" t="str">
        <f t="shared" ca="1" si="18"/>
        <v/>
      </c>
      <c r="K75" s="82" t="str">
        <f t="shared" ca="1" si="19"/>
        <v/>
      </c>
      <c r="L75" s="119">
        <f t="shared" si="17"/>
        <v>0</v>
      </c>
      <c r="M75" s="166">
        <f>IF(OR(F75="Minijob",F75="Fremdpersonal",H75=0),0,($M$1*L75+('(A) AG-Anteil Soz.Vers.'!$C$8*'(A) Pers. paL'!$H75))*12)</f>
        <v>0</v>
      </c>
      <c r="N75" s="54">
        <f t="shared" ca="1" si="20"/>
        <v>0</v>
      </c>
      <c r="O75" s="39">
        <f>IF(OR(F75="Minijob",F75="Fremdpersonal",H75=0),0,IF((L75*12+M75+N75)&gt;'(A) AG-Anteil Soz.Vers.'!$C$33,'(A) AG-Anteil Soz.Vers.'!$C$33*$O$1,(L75*12+M75+N75)*$O$1))</f>
        <v>0</v>
      </c>
      <c r="P75" s="39">
        <f ca="1">IF(F75="Fremdpersonal",0,IF(F75="Minijob",L75*12*'(A) AG-Anteil Soz.Vers.'!$C$30,IF((L75*12+M75+N75)&gt;'(A) AG-Anteil Soz.Vers.'!$C$32,'(A) AG-Anteil Soz.Vers.'!$C$32*$P$1,(L75*12+M75+N75)*$P$1)))</f>
        <v>0</v>
      </c>
      <c r="Q75" s="54">
        <f t="shared" si="15"/>
        <v>0</v>
      </c>
      <c r="R75" s="166">
        <f t="shared" si="16"/>
        <v>0</v>
      </c>
      <c r="S75" s="85">
        <f t="shared" ca="1" si="21"/>
        <v>0</v>
      </c>
      <c r="T75" s="40"/>
    </row>
    <row r="76" spans="1:20">
      <c r="A76" s="115"/>
      <c r="B76" s="115"/>
      <c r="C76" s="115"/>
      <c r="D76" s="9"/>
      <c r="E76" s="6"/>
      <c r="F76" s="6"/>
      <c r="G76" s="6"/>
      <c r="H76" s="111"/>
      <c r="I76" s="173">
        <f>IF(F76="",0,IF(F76="Fremdpersonal",VLOOKUP(D76,Tariftabellen!$T$3:$V$24,3,0),VLOOKUP(D76,Tariftabellen!$T$3:$V$24,2,0)))</f>
        <v>0</v>
      </c>
      <c r="J76" s="54" t="str">
        <f t="shared" ca="1" si="18"/>
        <v/>
      </c>
      <c r="K76" s="82" t="str">
        <f t="shared" ca="1" si="19"/>
        <v/>
      </c>
      <c r="L76" s="119">
        <f t="shared" si="17"/>
        <v>0</v>
      </c>
      <c r="M76" s="166">
        <f>IF(OR(F76="Minijob",F76="Fremdpersonal",H76=0),0,($M$1*L76+('(A) AG-Anteil Soz.Vers.'!$C$8*'(A) Pers. paL'!$H76))*12)</f>
        <v>0</v>
      </c>
      <c r="N76" s="54">
        <f t="shared" ca="1" si="20"/>
        <v>0</v>
      </c>
      <c r="O76" s="39">
        <f>IF(OR(F76="Minijob",F76="Fremdpersonal",H76=0),0,IF((L76*12+M76+N76)&gt;'(A) AG-Anteil Soz.Vers.'!$C$33,'(A) AG-Anteil Soz.Vers.'!$C$33*$O$1,(L76*12+M76+N76)*$O$1))</f>
        <v>0</v>
      </c>
      <c r="P76" s="39">
        <f ca="1">IF(F76="Fremdpersonal",0,IF(F76="Minijob",L76*12*'(A) AG-Anteil Soz.Vers.'!$C$30,IF((L76*12+M76+N76)&gt;'(A) AG-Anteil Soz.Vers.'!$C$32,'(A) AG-Anteil Soz.Vers.'!$C$32*$P$1,(L76*12+M76+N76)*$P$1)))</f>
        <v>0</v>
      </c>
      <c r="Q76" s="54">
        <f t="shared" si="15"/>
        <v>0</v>
      </c>
      <c r="R76" s="166">
        <f t="shared" si="16"/>
        <v>0</v>
      </c>
      <c r="S76" s="85">
        <f t="shared" ca="1" si="21"/>
        <v>0</v>
      </c>
      <c r="T76" s="40"/>
    </row>
    <row r="77" spans="1:20">
      <c r="A77" s="115"/>
      <c r="B77" s="115"/>
      <c r="C77" s="115"/>
      <c r="D77" s="9"/>
      <c r="E77" s="6"/>
      <c r="F77" s="6"/>
      <c r="G77" s="6"/>
      <c r="H77" s="111"/>
      <c r="I77" s="173">
        <f>IF(F77="",0,IF(F77="Fremdpersonal",VLOOKUP(D77,Tariftabellen!$T$3:$V$24,3,0),VLOOKUP(D77,Tariftabellen!$T$3:$V$24,2,0)))</f>
        <v>0</v>
      </c>
      <c r="J77" s="54" t="str">
        <f t="shared" ca="1" si="18"/>
        <v/>
      </c>
      <c r="K77" s="82" t="str">
        <f t="shared" ca="1" si="19"/>
        <v/>
      </c>
      <c r="L77" s="119">
        <f t="shared" si="17"/>
        <v>0</v>
      </c>
      <c r="M77" s="166">
        <f>IF(OR(F77="Minijob",F77="Fremdpersonal",H77=0),0,($M$1*L77+('(A) AG-Anteil Soz.Vers.'!$C$8*'(A) Pers. paL'!$H77))*12)</f>
        <v>0</v>
      </c>
      <c r="N77" s="54">
        <f t="shared" ca="1" si="20"/>
        <v>0</v>
      </c>
      <c r="O77" s="39">
        <f>IF(OR(F77="Minijob",F77="Fremdpersonal",H77=0),0,IF((L77*12+M77+N77)&gt;'(A) AG-Anteil Soz.Vers.'!$C$33,'(A) AG-Anteil Soz.Vers.'!$C$33*$O$1,(L77*12+M77+N77)*$O$1))</f>
        <v>0</v>
      </c>
      <c r="P77" s="39">
        <f ca="1">IF(F77="Fremdpersonal",0,IF(F77="Minijob",L77*12*'(A) AG-Anteil Soz.Vers.'!$C$30,IF((L77*12+M77+N77)&gt;'(A) AG-Anteil Soz.Vers.'!$C$32,'(A) AG-Anteil Soz.Vers.'!$C$32*$P$1,(L77*12+M77+N77)*$P$1)))</f>
        <v>0</v>
      </c>
      <c r="Q77" s="54">
        <f t="shared" si="15"/>
        <v>0</v>
      </c>
      <c r="R77" s="166">
        <f t="shared" si="16"/>
        <v>0</v>
      </c>
      <c r="S77" s="85">
        <f t="shared" ca="1" si="21"/>
        <v>0</v>
      </c>
      <c r="T77" s="40"/>
    </row>
    <row r="78" spans="1:20">
      <c r="A78" s="115"/>
      <c r="B78" s="115"/>
      <c r="C78" s="115"/>
      <c r="D78" s="9"/>
      <c r="E78" s="6"/>
      <c r="F78" s="6"/>
      <c r="G78" s="6"/>
      <c r="H78" s="111"/>
      <c r="I78" s="173">
        <f>IF(F78="",0,IF(F78="Fremdpersonal",VLOOKUP(D78,Tariftabellen!$T$3:$V$24,3,0),VLOOKUP(D78,Tariftabellen!$T$3:$V$24,2,0)))</f>
        <v>0</v>
      </c>
      <c r="J78" s="54" t="str">
        <f t="shared" ca="1" si="18"/>
        <v/>
      </c>
      <c r="K78" s="82" t="str">
        <f t="shared" ca="1" si="19"/>
        <v/>
      </c>
      <c r="L78" s="119">
        <f t="shared" si="17"/>
        <v>0</v>
      </c>
      <c r="M78" s="166">
        <f>IF(OR(F78="Minijob",F78="Fremdpersonal",H78=0),0,($M$1*L78+('(A) AG-Anteil Soz.Vers.'!$C$8*'(A) Pers. paL'!$H78))*12)</f>
        <v>0</v>
      </c>
      <c r="N78" s="54">
        <f t="shared" ca="1" si="20"/>
        <v>0</v>
      </c>
      <c r="O78" s="39">
        <f>IF(OR(F78="Minijob",F78="Fremdpersonal",H78=0),0,IF((L78*12+M78+N78)&gt;'(A) AG-Anteil Soz.Vers.'!$C$33,'(A) AG-Anteil Soz.Vers.'!$C$33*$O$1,(L78*12+M78+N78)*$O$1))</f>
        <v>0</v>
      </c>
      <c r="P78" s="39">
        <f ca="1">IF(F78="Fremdpersonal",0,IF(F78="Minijob",L78*12*'(A) AG-Anteil Soz.Vers.'!$C$30,IF((L78*12+M78+N78)&gt;'(A) AG-Anteil Soz.Vers.'!$C$32,'(A) AG-Anteil Soz.Vers.'!$C$32*$P$1,(L78*12+M78+N78)*$P$1)))</f>
        <v>0</v>
      </c>
      <c r="Q78" s="54">
        <f t="shared" si="15"/>
        <v>0</v>
      </c>
      <c r="R78" s="166">
        <f t="shared" si="16"/>
        <v>0</v>
      </c>
      <c r="S78" s="85">
        <f t="shared" ca="1" si="21"/>
        <v>0</v>
      </c>
      <c r="T78" s="40"/>
    </row>
    <row r="79" spans="1:20">
      <c r="A79" s="115"/>
      <c r="B79" s="115"/>
      <c r="C79" s="115"/>
      <c r="D79" s="9"/>
      <c r="E79" s="6"/>
      <c r="F79" s="6"/>
      <c r="G79" s="6"/>
      <c r="H79" s="111"/>
      <c r="I79" s="173">
        <f>IF(F79="",0,IF(F79="Fremdpersonal",VLOOKUP(D79,Tariftabellen!$T$3:$V$24,3,0),VLOOKUP(D79,Tariftabellen!$T$3:$V$24,2,0)))</f>
        <v>0</v>
      </c>
      <c r="J79" s="54" t="str">
        <f t="shared" ca="1" si="18"/>
        <v/>
      </c>
      <c r="K79" s="82" t="str">
        <f t="shared" ca="1" si="19"/>
        <v/>
      </c>
      <c r="L79" s="119">
        <f t="shared" si="17"/>
        <v>0</v>
      </c>
      <c r="M79" s="166">
        <f>IF(OR(F79="Minijob",F79="Fremdpersonal",H79=0),0,($M$1*L79+('(A) AG-Anteil Soz.Vers.'!$C$8*'(A) Pers. paL'!$H79))*12)</f>
        <v>0</v>
      </c>
      <c r="N79" s="54">
        <f t="shared" ca="1" si="20"/>
        <v>0</v>
      </c>
      <c r="O79" s="39">
        <f>IF(OR(F79="Minijob",F79="Fremdpersonal",H79=0),0,IF((L79*12+M79+N79)&gt;'(A) AG-Anteil Soz.Vers.'!$C$33,'(A) AG-Anteil Soz.Vers.'!$C$33*$O$1,(L79*12+M79+N79)*$O$1))</f>
        <v>0</v>
      </c>
      <c r="P79" s="39">
        <f ca="1">IF(F79="Fremdpersonal",0,IF(F79="Minijob",L79*12*'(A) AG-Anteil Soz.Vers.'!$C$30,IF((L79*12+M79+N79)&gt;'(A) AG-Anteil Soz.Vers.'!$C$32,'(A) AG-Anteil Soz.Vers.'!$C$32*$P$1,(L79*12+M79+N79)*$P$1)))</f>
        <v>0</v>
      </c>
      <c r="Q79" s="54">
        <f t="shared" si="15"/>
        <v>0</v>
      </c>
      <c r="R79" s="166">
        <f t="shared" si="16"/>
        <v>0</v>
      </c>
      <c r="S79" s="85">
        <f t="shared" ca="1" si="21"/>
        <v>0</v>
      </c>
      <c r="T79" s="40"/>
    </row>
    <row r="80" spans="1:20">
      <c r="A80" s="115"/>
      <c r="B80" s="115"/>
      <c r="C80" s="115"/>
      <c r="D80" s="9"/>
      <c r="E80" s="6"/>
      <c r="F80" s="6"/>
      <c r="G80" s="6"/>
      <c r="H80" s="111"/>
      <c r="I80" s="173">
        <f>IF(F80="",0,IF(F80="Fremdpersonal",VLOOKUP(D80,Tariftabellen!$T$3:$V$24,3,0),VLOOKUP(D80,Tariftabellen!$T$3:$V$24,2,0)))</f>
        <v>0</v>
      </c>
      <c r="J80" s="54" t="str">
        <f t="shared" ca="1" si="18"/>
        <v/>
      </c>
      <c r="K80" s="82" t="str">
        <f t="shared" ca="1" si="19"/>
        <v/>
      </c>
      <c r="L80" s="119">
        <f t="shared" si="17"/>
        <v>0</v>
      </c>
      <c r="M80" s="166">
        <f>IF(OR(F80="Minijob",F80="Fremdpersonal",H80=0),0,($M$1*L80+('(A) AG-Anteil Soz.Vers.'!$C$8*'(A) Pers. paL'!$H80))*12)</f>
        <v>0</v>
      </c>
      <c r="N80" s="54">
        <f t="shared" ca="1" si="20"/>
        <v>0</v>
      </c>
      <c r="O80" s="39">
        <f>IF(OR(F80="Minijob",F80="Fremdpersonal",H80=0),0,IF((L80*12+M80+N80)&gt;'(A) AG-Anteil Soz.Vers.'!$C$33,'(A) AG-Anteil Soz.Vers.'!$C$33*$O$1,(L80*12+M80+N80)*$O$1))</f>
        <v>0</v>
      </c>
      <c r="P80" s="39">
        <f ca="1">IF(F80="Fremdpersonal",0,IF(F80="Minijob",L80*12*'(A) AG-Anteil Soz.Vers.'!$C$30,IF((L80*12+M80+N80)&gt;'(A) AG-Anteil Soz.Vers.'!$C$32,'(A) AG-Anteil Soz.Vers.'!$C$32*$P$1,(L80*12+M80+N80)*$P$1)))</f>
        <v>0</v>
      </c>
      <c r="Q80" s="54">
        <f t="shared" si="15"/>
        <v>0</v>
      </c>
      <c r="R80" s="166">
        <f t="shared" si="16"/>
        <v>0</v>
      </c>
      <c r="S80" s="85">
        <f t="shared" ca="1" si="21"/>
        <v>0</v>
      </c>
      <c r="T80" s="40"/>
    </row>
    <row r="81" spans="1:20">
      <c r="A81" s="115"/>
      <c r="B81" s="115"/>
      <c r="C81" s="115"/>
      <c r="D81" s="9"/>
      <c r="E81" s="6"/>
      <c r="F81" s="6"/>
      <c r="G81" s="6"/>
      <c r="H81" s="111"/>
      <c r="I81" s="173">
        <f>IF(F81="",0,IF(F81="Fremdpersonal",VLOOKUP(D81,Tariftabellen!$T$3:$V$24,3,0),VLOOKUP(D81,Tariftabellen!$T$3:$V$24,2,0)))</f>
        <v>0</v>
      </c>
      <c r="J81" s="54" t="str">
        <f t="shared" ca="1" si="18"/>
        <v/>
      </c>
      <c r="K81" s="82" t="str">
        <f t="shared" ca="1" si="19"/>
        <v/>
      </c>
      <c r="L81" s="119">
        <f t="shared" si="17"/>
        <v>0</v>
      </c>
      <c r="M81" s="166">
        <f>IF(OR(F81="Minijob",F81="Fremdpersonal",H81=0),0,($M$1*L81+('(A) AG-Anteil Soz.Vers.'!$C$8*'(A) Pers. paL'!$H81))*12)</f>
        <v>0</v>
      </c>
      <c r="N81" s="54">
        <f t="shared" ca="1" si="20"/>
        <v>0</v>
      </c>
      <c r="O81" s="39">
        <f>IF(OR(F81="Minijob",F81="Fremdpersonal",H81=0),0,IF((L81*12+M81+N81)&gt;'(A) AG-Anteil Soz.Vers.'!$C$33,'(A) AG-Anteil Soz.Vers.'!$C$33*$O$1,(L81*12+M81+N81)*$O$1))</f>
        <v>0</v>
      </c>
      <c r="P81" s="39">
        <f ca="1">IF(F81="Fremdpersonal",0,IF(F81="Minijob",L81*12*'(A) AG-Anteil Soz.Vers.'!$C$30,IF((L81*12+M81+N81)&gt;'(A) AG-Anteil Soz.Vers.'!$C$32,'(A) AG-Anteil Soz.Vers.'!$C$32*$P$1,(L81*12+M81+N81)*$P$1)))</f>
        <v>0</v>
      </c>
      <c r="Q81" s="54">
        <f t="shared" si="15"/>
        <v>0</v>
      </c>
      <c r="R81" s="166">
        <f t="shared" si="16"/>
        <v>0</v>
      </c>
      <c r="S81" s="85">
        <f t="shared" ca="1" si="21"/>
        <v>0</v>
      </c>
      <c r="T81" s="40"/>
    </row>
    <row r="82" spans="1:20">
      <c r="A82" s="115"/>
      <c r="B82" s="115"/>
      <c r="C82" s="115"/>
      <c r="D82" s="9"/>
      <c r="E82" s="6"/>
      <c r="F82" s="6"/>
      <c r="G82" s="6"/>
      <c r="H82" s="111"/>
      <c r="I82" s="173">
        <f>IF(F82="",0,IF(F82="Fremdpersonal",VLOOKUP(D82,Tariftabellen!$T$3:$V$24,3,0),VLOOKUP(D82,Tariftabellen!$T$3:$V$24,2,0)))</f>
        <v>0</v>
      </c>
      <c r="J82" s="54" t="str">
        <f t="shared" ca="1" si="18"/>
        <v/>
      </c>
      <c r="K82" s="82" t="str">
        <f t="shared" ca="1" si="19"/>
        <v/>
      </c>
      <c r="L82" s="119">
        <f t="shared" si="17"/>
        <v>0</v>
      </c>
      <c r="M82" s="166">
        <f>IF(OR(F82="Minijob",F82="Fremdpersonal",H82=0),0,($M$1*L82+('(A) AG-Anteil Soz.Vers.'!$C$8*'(A) Pers. paL'!$H82))*12)</f>
        <v>0</v>
      </c>
      <c r="N82" s="54">
        <f t="shared" ca="1" si="20"/>
        <v>0</v>
      </c>
      <c r="O82" s="39">
        <f>IF(OR(F82="Minijob",F82="Fremdpersonal",H82=0),0,IF((L82*12+M82+N82)&gt;'(A) AG-Anteil Soz.Vers.'!$C$33,'(A) AG-Anteil Soz.Vers.'!$C$33*$O$1,(L82*12+M82+N82)*$O$1))</f>
        <v>0</v>
      </c>
      <c r="P82" s="39">
        <f ca="1">IF(F82="Fremdpersonal",0,IF(F82="Minijob",L82*12*'(A) AG-Anteil Soz.Vers.'!$C$30,IF((L82*12+M82+N82)&gt;'(A) AG-Anteil Soz.Vers.'!$C$32,'(A) AG-Anteil Soz.Vers.'!$C$32*$P$1,(L82*12+M82+N82)*$P$1)))</f>
        <v>0</v>
      </c>
      <c r="Q82" s="54">
        <f t="shared" si="15"/>
        <v>0</v>
      </c>
      <c r="R82" s="166">
        <f t="shared" si="16"/>
        <v>0</v>
      </c>
      <c r="S82" s="85">
        <f t="shared" ca="1" si="21"/>
        <v>0</v>
      </c>
      <c r="T82" s="40"/>
    </row>
    <row r="83" spans="1:20">
      <c r="A83" s="115"/>
      <c r="B83" s="115"/>
      <c r="C83" s="115"/>
      <c r="D83" s="9"/>
      <c r="E83" s="6"/>
      <c r="F83" s="6"/>
      <c r="G83" s="6"/>
      <c r="H83" s="111"/>
      <c r="I83" s="173">
        <f>IF(F83="",0,IF(F83="Fremdpersonal",VLOOKUP(D83,Tariftabellen!$T$3:$V$24,3,0),VLOOKUP(D83,Tariftabellen!$T$3:$V$24,2,0)))</f>
        <v>0</v>
      </c>
      <c r="J83" s="54" t="str">
        <f t="shared" ca="1" si="18"/>
        <v/>
      </c>
      <c r="K83" s="82" t="str">
        <f t="shared" ca="1" si="19"/>
        <v/>
      </c>
      <c r="L83" s="119">
        <f t="shared" si="17"/>
        <v>0</v>
      </c>
      <c r="M83" s="166">
        <f>IF(OR(F83="Minijob",F83="Fremdpersonal",H83=0),0,($M$1*L83+('(A) AG-Anteil Soz.Vers.'!$C$8*'(A) Pers. paL'!$H83))*12)</f>
        <v>0</v>
      </c>
      <c r="N83" s="54">
        <f t="shared" ca="1" si="20"/>
        <v>0</v>
      </c>
      <c r="O83" s="39">
        <f>IF(OR(F83="Minijob",F83="Fremdpersonal",H83=0),0,IF((L83*12+M83+N83)&gt;'(A) AG-Anteil Soz.Vers.'!$C$33,'(A) AG-Anteil Soz.Vers.'!$C$33*$O$1,(L83*12+M83+N83)*$O$1))</f>
        <v>0</v>
      </c>
      <c r="P83" s="39">
        <f ca="1">IF(F83="Fremdpersonal",0,IF(F83="Minijob",L83*12*'(A) AG-Anteil Soz.Vers.'!$C$30,IF((L83*12+M83+N83)&gt;'(A) AG-Anteil Soz.Vers.'!$C$32,'(A) AG-Anteil Soz.Vers.'!$C$32*$P$1,(L83*12+M83+N83)*$P$1)))</f>
        <v>0</v>
      </c>
      <c r="Q83" s="54">
        <f t="shared" si="15"/>
        <v>0</v>
      </c>
      <c r="R83" s="166">
        <f t="shared" si="16"/>
        <v>0</v>
      </c>
      <c r="S83" s="85">
        <f t="shared" ca="1" si="21"/>
        <v>0</v>
      </c>
      <c r="T83" s="40"/>
    </row>
    <row r="84" spans="1:20">
      <c r="A84" s="115"/>
      <c r="B84" s="115"/>
      <c r="C84" s="115"/>
      <c r="D84" s="9"/>
      <c r="E84" s="6"/>
      <c r="F84" s="6"/>
      <c r="G84" s="6"/>
      <c r="H84" s="111"/>
      <c r="I84" s="173">
        <f>IF(F84="",0,IF(F84="Fremdpersonal",VLOOKUP(D84,Tariftabellen!$T$3:$V$24,3,0),VLOOKUP(D84,Tariftabellen!$T$3:$V$24,2,0)))</f>
        <v>0</v>
      </c>
      <c r="J84" s="54" t="str">
        <f t="shared" ca="1" si="18"/>
        <v/>
      </c>
      <c r="K84" s="82" t="str">
        <f t="shared" ca="1" si="19"/>
        <v/>
      </c>
      <c r="L84" s="119">
        <f t="shared" si="17"/>
        <v>0</v>
      </c>
      <c r="M84" s="166">
        <f>IF(OR(F84="Minijob",F84="Fremdpersonal",H84=0),0,($M$1*L84+('(A) AG-Anteil Soz.Vers.'!$C$8*'(A) Pers. paL'!$H84))*12)</f>
        <v>0</v>
      </c>
      <c r="N84" s="54">
        <f t="shared" ca="1" si="20"/>
        <v>0</v>
      </c>
      <c r="O84" s="39">
        <f>IF(OR(F84="Minijob",F84="Fremdpersonal",H84=0),0,IF((L84*12+M84+N84)&gt;'(A) AG-Anteil Soz.Vers.'!$C$33,'(A) AG-Anteil Soz.Vers.'!$C$33*$O$1,(L84*12+M84+N84)*$O$1))</f>
        <v>0</v>
      </c>
      <c r="P84" s="39">
        <f ca="1">IF(F84="Fremdpersonal",0,IF(F84="Minijob",L84*12*'(A) AG-Anteil Soz.Vers.'!$C$30,IF((L84*12+M84+N84)&gt;'(A) AG-Anteil Soz.Vers.'!$C$32,'(A) AG-Anteil Soz.Vers.'!$C$32*$P$1,(L84*12+M84+N84)*$P$1)))</f>
        <v>0</v>
      </c>
      <c r="Q84" s="54">
        <f t="shared" si="15"/>
        <v>0</v>
      </c>
      <c r="R84" s="166">
        <f t="shared" si="16"/>
        <v>0</v>
      </c>
      <c r="S84" s="85">
        <f t="shared" ca="1" si="21"/>
        <v>0</v>
      </c>
      <c r="T84" s="40"/>
    </row>
    <row r="85" spans="1:20">
      <c r="A85" s="115"/>
      <c r="B85" s="115"/>
      <c r="C85" s="115"/>
      <c r="D85" s="9"/>
      <c r="E85" s="6"/>
      <c r="F85" s="6"/>
      <c r="G85" s="6"/>
      <c r="H85" s="111"/>
      <c r="I85" s="173">
        <f>IF(F85="",0,IF(F85="Fremdpersonal",VLOOKUP(D85,Tariftabellen!$T$3:$V$24,3,0),VLOOKUP(D85,Tariftabellen!$T$3:$V$24,2,0)))</f>
        <v>0</v>
      </c>
      <c r="J85" s="54" t="str">
        <f t="shared" ca="1" si="18"/>
        <v/>
      </c>
      <c r="K85" s="82" t="str">
        <f t="shared" ca="1" si="19"/>
        <v/>
      </c>
      <c r="L85" s="119">
        <f t="shared" si="17"/>
        <v>0</v>
      </c>
      <c r="M85" s="166">
        <f>IF(OR(F85="Minijob",F85="Fremdpersonal",H85=0),0,($M$1*L85+('(A) AG-Anteil Soz.Vers.'!$C$8*'(A) Pers. paL'!$H85))*12)</f>
        <v>0</v>
      </c>
      <c r="N85" s="54">
        <f t="shared" ca="1" si="20"/>
        <v>0</v>
      </c>
      <c r="O85" s="39">
        <f>IF(OR(F85="Minijob",F85="Fremdpersonal",H85=0),0,IF((L85*12+M85+N85)&gt;'(A) AG-Anteil Soz.Vers.'!$C$33,'(A) AG-Anteil Soz.Vers.'!$C$33*$O$1,(L85*12+M85+N85)*$O$1))</f>
        <v>0</v>
      </c>
      <c r="P85" s="39">
        <f ca="1">IF(F85="Fremdpersonal",0,IF(F85="Minijob",L85*12*'(A) AG-Anteil Soz.Vers.'!$C$30,IF((L85*12+M85+N85)&gt;'(A) AG-Anteil Soz.Vers.'!$C$32,'(A) AG-Anteil Soz.Vers.'!$C$32*$P$1,(L85*12+M85+N85)*$P$1)))</f>
        <v>0</v>
      </c>
      <c r="Q85" s="54">
        <f t="shared" si="15"/>
        <v>0</v>
      </c>
      <c r="R85" s="166">
        <f t="shared" si="16"/>
        <v>0</v>
      </c>
      <c r="S85" s="85">
        <f t="shared" ca="1" si="21"/>
        <v>0</v>
      </c>
      <c r="T85" s="40"/>
    </row>
    <row r="86" spans="1:20">
      <c r="A86" s="115"/>
      <c r="B86" s="115"/>
      <c r="C86" s="115"/>
      <c r="D86" s="9"/>
      <c r="E86" s="6"/>
      <c r="F86" s="6"/>
      <c r="G86" s="6"/>
      <c r="H86" s="111"/>
      <c r="I86" s="173">
        <f>IF(F86="",0,IF(F86="Fremdpersonal",VLOOKUP(D86,Tariftabellen!$T$3:$V$24,3,0),VLOOKUP(D86,Tariftabellen!$T$3:$V$24,2,0)))</f>
        <v>0</v>
      </c>
      <c r="J86" s="54" t="str">
        <f t="shared" ca="1" si="18"/>
        <v/>
      </c>
      <c r="K86" s="82" t="str">
        <f t="shared" ca="1" si="19"/>
        <v/>
      </c>
      <c r="L86" s="119">
        <f t="shared" si="17"/>
        <v>0</v>
      </c>
      <c r="M86" s="166">
        <f>IF(OR(F86="Minijob",F86="Fremdpersonal",H86=0),0,($M$1*L86+('(A) AG-Anteil Soz.Vers.'!$C$8*'(A) Pers. paL'!$H86))*12)</f>
        <v>0</v>
      </c>
      <c r="N86" s="54">
        <f t="shared" ca="1" si="20"/>
        <v>0</v>
      </c>
      <c r="O86" s="39">
        <f>IF(OR(F86="Minijob",F86="Fremdpersonal",H86=0),0,IF((L86*12+M86+N86)&gt;'(A) AG-Anteil Soz.Vers.'!$C$33,'(A) AG-Anteil Soz.Vers.'!$C$33*$O$1,(L86*12+M86+N86)*$O$1))</f>
        <v>0</v>
      </c>
      <c r="P86" s="39">
        <f ca="1">IF(F86="Fremdpersonal",0,IF(F86="Minijob",L86*12*'(A) AG-Anteil Soz.Vers.'!$C$30,IF((L86*12+M86+N86)&gt;'(A) AG-Anteil Soz.Vers.'!$C$32,'(A) AG-Anteil Soz.Vers.'!$C$32*$P$1,(L86*12+M86+N86)*$P$1)))</f>
        <v>0</v>
      </c>
      <c r="Q86" s="54">
        <f t="shared" si="15"/>
        <v>0</v>
      </c>
      <c r="R86" s="166">
        <f t="shared" si="16"/>
        <v>0</v>
      </c>
      <c r="S86" s="85">
        <f t="shared" ca="1" si="21"/>
        <v>0</v>
      </c>
      <c r="T86" s="40"/>
    </row>
    <row r="87" spans="1:20">
      <c r="A87" s="115"/>
      <c r="B87" s="115"/>
      <c r="C87" s="115"/>
      <c r="D87" s="9"/>
      <c r="E87" s="6"/>
      <c r="F87" s="6"/>
      <c r="G87" s="6"/>
      <c r="H87" s="111"/>
      <c r="I87" s="173">
        <f>IF(F87="",0,IF(F87="Fremdpersonal",VLOOKUP(D87,Tariftabellen!$T$3:$V$24,3,0),VLOOKUP(D87,Tariftabellen!$T$3:$V$24,2,0)))</f>
        <v>0</v>
      </c>
      <c r="J87" s="54" t="str">
        <f t="shared" ca="1" si="18"/>
        <v/>
      </c>
      <c r="K87" s="82" t="str">
        <f t="shared" ca="1" si="19"/>
        <v/>
      </c>
      <c r="L87" s="119">
        <f t="shared" si="17"/>
        <v>0</v>
      </c>
      <c r="M87" s="166">
        <f>IF(OR(F87="Minijob",F87="Fremdpersonal",H87=0),0,($M$1*L87+('(A) AG-Anteil Soz.Vers.'!$C$8*'(A) Pers. paL'!$H87))*12)</f>
        <v>0</v>
      </c>
      <c r="N87" s="54">
        <f t="shared" ca="1" si="20"/>
        <v>0</v>
      </c>
      <c r="O87" s="39">
        <f>IF(OR(F87="Minijob",F87="Fremdpersonal",H87=0),0,IF((L87*12+M87+N87)&gt;'(A) AG-Anteil Soz.Vers.'!$C$33,'(A) AG-Anteil Soz.Vers.'!$C$33*$O$1,(L87*12+M87+N87)*$O$1))</f>
        <v>0</v>
      </c>
      <c r="P87" s="39">
        <f ca="1">IF(F87="Fremdpersonal",0,IF(F87="Minijob",L87*12*'(A) AG-Anteil Soz.Vers.'!$C$30,IF((L87*12+M87+N87)&gt;'(A) AG-Anteil Soz.Vers.'!$C$32,'(A) AG-Anteil Soz.Vers.'!$C$32*$P$1,(L87*12+M87+N87)*$P$1)))</f>
        <v>0</v>
      </c>
      <c r="Q87" s="54">
        <f t="shared" si="15"/>
        <v>0</v>
      </c>
      <c r="R87" s="166">
        <f t="shared" si="16"/>
        <v>0</v>
      </c>
      <c r="S87" s="85">
        <f t="shared" ca="1" si="21"/>
        <v>0</v>
      </c>
      <c r="T87" s="40"/>
    </row>
    <row r="88" spans="1:20">
      <c r="A88" s="115"/>
      <c r="B88" s="115"/>
      <c r="C88" s="115"/>
      <c r="D88" s="9"/>
      <c r="E88" s="6"/>
      <c r="F88" s="6"/>
      <c r="G88" s="6"/>
      <c r="H88" s="111"/>
      <c r="I88" s="173">
        <f>IF(F88="",0,IF(F88="Fremdpersonal",VLOOKUP(D88,Tariftabellen!$T$3:$V$24,3,0),VLOOKUP(D88,Tariftabellen!$T$3:$V$24,2,0)))</f>
        <v>0</v>
      </c>
      <c r="J88" s="54" t="str">
        <f t="shared" ca="1" si="18"/>
        <v/>
      </c>
      <c r="K88" s="82" t="str">
        <f t="shared" ca="1" si="19"/>
        <v/>
      </c>
      <c r="L88" s="119">
        <f t="shared" si="17"/>
        <v>0</v>
      </c>
      <c r="M88" s="166">
        <f>IF(OR(F88="Minijob",F88="Fremdpersonal",H88=0),0,($M$1*L88+('(A) AG-Anteil Soz.Vers.'!$C$8*'(A) Pers. paL'!$H88))*12)</f>
        <v>0</v>
      </c>
      <c r="N88" s="54">
        <f t="shared" ca="1" si="20"/>
        <v>0</v>
      </c>
      <c r="O88" s="39">
        <f>IF(OR(F88="Minijob",F88="Fremdpersonal",H88=0),0,IF((L88*12+M88+N88)&gt;'(A) AG-Anteil Soz.Vers.'!$C$33,'(A) AG-Anteil Soz.Vers.'!$C$33*$O$1,(L88*12+M88+N88)*$O$1))</f>
        <v>0</v>
      </c>
      <c r="P88" s="39">
        <f ca="1">IF(F88="Fremdpersonal",0,IF(F88="Minijob",L88*12*'(A) AG-Anteil Soz.Vers.'!$C$30,IF((L88*12+M88+N88)&gt;'(A) AG-Anteil Soz.Vers.'!$C$32,'(A) AG-Anteil Soz.Vers.'!$C$32*$P$1,(L88*12+M88+N88)*$P$1)))</f>
        <v>0</v>
      </c>
      <c r="Q88" s="54">
        <f t="shared" si="15"/>
        <v>0</v>
      </c>
      <c r="R88" s="166">
        <f t="shared" si="16"/>
        <v>0</v>
      </c>
      <c r="S88" s="85">
        <f t="shared" ca="1" si="21"/>
        <v>0</v>
      </c>
      <c r="T88" s="40"/>
    </row>
    <row r="89" spans="1:20">
      <c r="A89" s="115"/>
      <c r="B89" s="115"/>
      <c r="C89" s="115"/>
      <c r="D89" s="9"/>
      <c r="E89" s="6"/>
      <c r="F89" s="6"/>
      <c r="G89" s="6"/>
      <c r="H89" s="111"/>
      <c r="I89" s="173">
        <f>IF(F89="",0,IF(F89="Fremdpersonal",VLOOKUP(D89,Tariftabellen!$T$3:$V$24,3,0),VLOOKUP(D89,Tariftabellen!$T$3:$V$24,2,0)))</f>
        <v>0</v>
      </c>
      <c r="J89" s="54" t="str">
        <f t="shared" ca="1" si="18"/>
        <v/>
      </c>
      <c r="K89" s="82" t="str">
        <f t="shared" ca="1" si="19"/>
        <v/>
      </c>
      <c r="L89" s="119">
        <f t="shared" si="17"/>
        <v>0</v>
      </c>
      <c r="M89" s="166">
        <f>IF(OR(F89="Minijob",F89="Fremdpersonal",H89=0),0,($M$1*L89+('(A) AG-Anteil Soz.Vers.'!$C$8*'(A) Pers. paL'!$H89))*12)</f>
        <v>0</v>
      </c>
      <c r="N89" s="54">
        <f t="shared" ca="1" si="20"/>
        <v>0</v>
      </c>
      <c r="O89" s="39">
        <f>IF(OR(F89="Minijob",F89="Fremdpersonal",H89=0),0,IF((L89*12+M89+N89)&gt;'(A) AG-Anteil Soz.Vers.'!$C$33,'(A) AG-Anteil Soz.Vers.'!$C$33*$O$1,(L89*12+M89+N89)*$O$1))</f>
        <v>0</v>
      </c>
      <c r="P89" s="39">
        <f ca="1">IF(F89="Fremdpersonal",0,IF(F89="Minijob",L89*12*'(A) AG-Anteil Soz.Vers.'!$C$30,IF((L89*12+M89+N89)&gt;'(A) AG-Anteil Soz.Vers.'!$C$32,'(A) AG-Anteil Soz.Vers.'!$C$32*$P$1,(L89*12+M89+N89)*$P$1)))</f>
        <v>0</v>
      </c>
      <c r="Q89" s="54">
        <f t="shared" si="15"/>
        <v>0</v>
      </c>
      <c r="R89" s="166">
        <f t="shared" si="16"/>
        <v>0</v>
      </c>
      <c r="S89" s="85">
        <f t="shared" ca="1" si="21"/>
        <v>0</v>
      </c>
      <c r="T89" s="40"/>
    </row>
    <row r="90" spans="1:20">
      <c r="A90" s="115"/>
      <c r="B90" s="115"/>
      <c r="C90" s="115"/>
      <c r="D90" s="9"/>
      <c r="E90" s="6"/>
      <c r="F90" s="6"/>
      <c r="G90" s="6"/>
      <c r="H90" s="111"/>
      <c r="I90" s="173">
        <f>IF(F90="",0,IF(F90="Fremdpersonal",VLOOKUP(D90,Tariftabellen!$T$3:$V$24,3,0),VLOOKUP(D90,Tariftabellen!$T$3:$V$24,2,0)))</f>
        <v>0</v>
      </c>
      <c r="J90" s="54" t="str">
        <f t="shared" ca="1" si="18"/>
        <v/>
      </c>
      <c r="K90" s="82" t="str">
        <f t="shared" ca="1" si="19"/>
        <v/>
      </c>
      <c r="L90" s="119">
        <f t="shared" si="17"/>
        <v>0</v>
      </c>
      <c r="M90" s="166">
        <f>IF(OR(F90="Minijob",F90="Fremdpersonal",H90=0),0,($M$1*L90+('(A) AG-Anteil Soz.Vers.'!$C$8*'(A) Pers. paL'!$H90))*12)</f>
        <v>0</v>
      </c>
      <c r="N90" s="54">
        <f t="shared" ca="1" si="20"/>
        <v>0</v>
      </c>
      <c r="O90" s="39">
        <f>IF(OR(F90="Minijob",F90="Fremdpersonal",H90=0),0,IF((L90*12+M90+N90)&gt;'(A) AG-Anteil Soz.Vers.'!$C$33,'(A) AG-Anteil Soz.Vers.'!$C$33*$O$1,(L90*12+M90+N90)*$O$1))</f>
        <v>0</v>
      </c>
      <c r="P90" s="39">
        <f ca="1">IF(F90="Fremdpersonal",0,IF(F90="Minijob",L90*12*'(A) AG-Anteil Soz.Vers.'!$C$30,IF((L90*12+M90+N90)&gt;'(A) AG-Anteil Soz.Vers.'!$C$32,'(A) AG-Anteil Soz.Vers.'!$C$32*$P$1,(L90*12+M90+N90)*$P$1)))</f>
        <v>0</v>
      </c>
      <c r="Q90" s="54">
        <f t="shared" si="15"/>
        <v>0</v>
      </c>
      <c r="R90" s="166">
        <f t="shared" si="16"/>
        <v>0</v>
      </c>
      <c r="S90" s="85">
        <f t="shared" ca="1" si="21"/>
        <v>0</v>
      </c>
      <c r="T90" s="40"/>
    </row>
    <row r="91" spans="1:20">
      <c r="A91" s="115"/>
      <c r="B91" s="115"/>
      <c r="C91" s="115"/>
      <c r="D91" s="9"/>
      <c r="E91" s="6"/>
      <c r="F91" s="6"/>
      <c r="G91" s="6"/>
      <c r="H91" s="111"/>
      <c r="I91" s="173">
        <f>IF(F91="",0,IF(F91="Fremdpersonal",VLOOKUP(D91,Tariftabellen!$T$3:$V$24,3,0),VLOOKUP(D91,Tariftabellen!$T$3:$V$24,2,0)))</f>
        <v>0</v>
      </c>
      <c r="J91" s="54" t="str">
        <f t="shared" ca="1" si="18"/>
        <v/>
      </c>
      <c r="K91" s="82" t="str">
        <f t="shared" ca="1" si="19"/>
        <v/>
      </c>
      <c r="L91" s="119">
        <f t="shared" si="17"/>
        <v>0</v>
      </c>
      <c r="M91" s="166">
        <f>IF(OR(F91="Minijob",F91="Fremdpersonal",H91=0),0,($M$1*L91+('(A) AG-Anteil Soz.Vers.'!$C$8*'(A) Pers. paL'!$H91))*12)</f>
        <v>0</v>
      </c>
      <c r="N91" s="54">
        <f t="shared" ca="1" si="20"/>
        <v>0</v>
      </c>
      <c r="O91" s="39">
        <f>IF(OR(F91="Minijob",F91="Fremdpersonal",H91=0),0,IF((L91*12+M91+N91)&gt;'(A) AG-Anteil Soz.Vers.'!$C$33,'(A) AG-Anteil Soz.Vers.'!$C$33*$O$1,(L91*12+M91+N91)*$O$1))</f>
        <v>0</v>
      </c>
      <c r="P91" s="39">
        <f ca="1">IF(F91="Fremdpersonal",0,IF(F91="Minijob",L91*12*'(A) AG-Anteil Soz.Vers.'!$C$30,IF((L91*12+M91+N91)&gt;'(A) AG-Anteil Soz.Vers.'!$C$32,'(A) AG-Anteil Soz.Vers.'!$C$32*$P$1,(L91*12+M91+N91)*$P$1)))</f>
        <v>0</v>
      </c>
      <c r="Q91" s="54">
        <f t="shared" si="15"/>
        <v>0</v>
      </c>
      <c r="R91" s="166">
        <f t="shared" si="16"/>
        <v>0</v>
      </c>
      <c r="S91" s="85">
        <f t="shared" ca="1" si="21"/>
        <v>0</v>
      </c>
      <c r="T91" s="40"/>
    </row>
    <row r="92" spans="1:20">
      <c r="A92" s="115"/>
      <c r="B92" s="115"/>
      <c r="C92" s="115"/>
      <c r="D92" s="9"/>
      <c r="E92" s="6"/>
      <c r="F92" s="6"/>
      <c r="G92" s="6"/>
      <c r="H92" s="111"/>
      <c r="I92" s="173">
        <f>IF(F92="",0,IF(F92="Fremdpersonal",VLOOKUP(D92,Tariftabellen!$T$3:$V$24,3,0),VLOOKUP(D92,Tariftabellen!$T$3:$V$24,2,0)))</f>
        <v>0</v>
      </c>
      <c r="J92" s="54" t="str">
        <f t="shared" ca="1" si="18"/>
        <v/>
      </c>
      <c r="K92" s="82" t="str">
        <f t="shared" ca="1" si="19"/>
        <v/>
      </c>
      <c r="L92" s="119">
        <f t="shared" si="17"/>
        <v>0</v>
      </c>
      <c r="M92" s="166">
        <f>IF(OR(F92="Minijob",F92="Fremdpersonal",H92=0),0,($M$1*L92+('(A) AG-Anteil Soz.Vers.'!$C$8*'(A) Pers. paL'!$H92))*12)</f>
        <v>0</v>
      </c>
      <c r="N92" s="54">
        <f t="shared" ca="1" si="20"/>
        <v>0</v>
      </c>
      <c r="O92" s="39">
        <f>IF(OR(F92="Minijob",F92="Fremdpersonal",H92=0),0,IF((L92*12+M92+N92)&gt;'(A) AG-Anteil Soz.Vers.'!$C$33,'(A) AG-Anteil Soz.Vers.'!$C$33*$O$1,(L92*12+M92+N92)*$O$1))</f>
        <v>0</v>
      </c>
      <c r="P92" s="39">
        <f ca="1">IF(F92="Fremdpersonal",0,IF(F92="Minijob",L92*12*'(A) AG-Anteil Soz.Vers.'!$C$30,IF((L92*12+M92+N92)&gt;'(A) AG-Anteil Soz.Vers.'!$C$32,'(A) AG-Anteil Soz.Vers.'!$C$32*$P$1,(L92*12+M92+N92)*$P$1)))</f>
        <v>0</v>
      </c>
      <c r="Q92" s="54">
        <f t="shared" si="15"/>
        <v>0</v>
      </c>
      <c r="R92" s="166">
        <f t="shared" si="16"/>
        <v>0</v>
      </c>
      <c r="S92" s="85">
        <f t="shared" ca="1" si="21"/>
        <v>0</v>
      </c>
      <c r="T92" s="40"/>
    </row>
    <row r="93" spans="1:20">
      <c r="A93" s="115"/>
      <c r="B93" s="115"/>
      <c r="C93" s="115"/>
      <c r="D93" s="9"/>
      <c r="E93" s="6"/>
      <c r="F93" s="6"/>
      <c r="G93" s="6"/>
      <c r="H93" s="111"/>
      <c r="I93" s="173">
        <f>IF(F93="",0,IF(F93="Fremdpersonal",VLOOKUP(D93,Tariftabellen!$T$3:$V$24,3,0),VLOOKUP(D93,Tariftabellen!$T$3:$V$24,2,0)))</f>
        <v>0</v>
      </c>
      <c r="J93" s="54" t="str">
        <f t="shared" ca="1" si="18"/>
        <v/>
      </c>
      <c r="K93" s="82" t="str">
        <f t="shared" ca="1" si="19"/>
        <v/>
      </c>
      <c r="L93" s="119">
        <f t="shared" si="17"/>
        <v>0</v>
      </c>
      <c r="M93" s="166">
        <f>IF(OR(F93="Minijob",F93="Fremdpersonal",H93=0),0,($M$1*L93+('(A) AG-Anteil Soz.Vers.'!$C$8*'(A) Pers. paL'!$H93))*12)</f>
        <v>0</v>
      </c>
      <c r="N93" s="54">
        <f t="shared" ca="1" si="20"/>
        <v>0</v>
      </c>
      <c r="O93" s="39">
        <f>IF(OR(F93="Minijob",F93="Fremdpersonal",H93=0),0,IF((L93*12+M93+N93)&gt;'(A) AG-Anteil Soz.Vers.'!$C$33,'(A) AG-Anteil Soz.Vers.'!$C$33*$O$1,(L93*12+M93+N93)*$O$1))</f>
        <v>0</v>
      </c>
      <c r="P93" s="39">
        <f ca="1">IF(F93="Fremdpersonal",0,IF(F93="Minijob",L93*12*'(A) AG-Anteil Soz.Vers.'!$C$30,IF((L93*12+M93+N93)&gt;'(A) AG-Anteil Soz.Vers.'!$C$32,'(A) AG-Anteil Soz.Vers.'!$C$32*$P$1,(L93*12+M93+N93)*$P$1)))</f>
        <v>0</v>
      </c>
      <c r="Q93" s="54">
        <f t="shared" si="15"/>
        <v>0</v>
      </c>
      <c r="R93" s="166">
        <f t="shared" si="16"/>
        <v>0</v>
      </c>
      <c r="S93" s="85">
        <f t="shared" ca="1" si="21"/>
        <v>0</v>
      </c>
      <c r="T93" s="40"/>
    </row>
    <row r="94" spans="1:20">
      <c r="A94" s="115"/>
      <c r="B94" s="115"/>
      <c r="C94" s="115"/>
      <c r="D94" s="9"/>
      <c r="E94" s="6"/>
      <c r="F94" s="6"/>
      <c r="G94" s="6"/>
      <c r="H94" s="111"/>
      <c r="I94" s="173">
        <f>IF(F94="",0,IF(F94="Fremdpersonal",VLOOKUP(D94,Tariftabellen!$T$3:$V$24,3,0),VLOOKUP(D94,Tariftabellen!$T$3:$V$24,2,0)))</f>
        <v>0</v>
      </c>
      <c r="J94" s="54" t="str">
        <f t="shared" ca="1" si="18"/>
        <v/>
      </c>
      <c r="K94" s="82" t="str">
        <f t="shared" ca="1" si="19"/>
        <v/>
      </c>
      <c r="L94" s="119">
        <f t="shared" si="17"/>
        <v>0</v>
      </c>
      <c r="M94" s="166">
        <f>IF(OR(F94="Minijob",F94="Fremdpersonal",H94=0),0,($M$1*L94+('(A) AG-Anteil Soz.Vers.'!$C$8*'(A) Pers. paL'!$H94))*12)</f>
        <v>0</v>
      </c>
      <c r="N94" s="54">
        <f t="shared" ca="1" si="20"/>
        <v>0</v>
      </c>
      <c r="O94" s="39">
        <f>IF(OR(F94="Minijob",F94="Fremdpersonal",H94=0),0,IF((L94*12+M94+N94)&gt;'(A) AG-Anteil Soz.Vers.'!$C$33,'(A) AG-Anteil Soz.Vers.'!$C$33*$O$1,(L94*12+M94+N94)*$O$1))</f>
        <v>0</v>
      </c>
      <c r="P94" s="39">
        <f ca="1">IF(F94="Fremdpersonal",0,IF(F94="Minijob",L94*12*'(A) AG-Anteil Soz.Vers.'!$C$30,IF((L94*12+M94+N94)&gt;'(A) AG-Anteil Soz.Vers.'!$C$32,'(A) AG-Anteil Soz.Vers.'!$C$32*$P$1,(L94*12+M94+N94)*$P$1)))</f>
        <v>0</v>
      </c>
      <c r="Q94" s="54">
        <f t="shared" si="15"/>
        <v>0</v>
      </c>
      <c r="R94" s="166">
        <f t="shared" si="16"/>
        <v>0</v>
      </c>
      <c r="S94" s="85">
        <f t="shared" ca="1" si="21"/>
        <v>0</v>
      </c>
      <c r="T94" s="40"/>
    </row>
    <row r="95" spans="1:20">
      <c r="A95" s="115"/>
      <c r="B95" s="115"/>
      <c r="C95" s="115"/>
      <c r="D95" s="9"/>
      <c r="E95" s="6"/>
      <c r="F95" s="6"/>
      <c r="G95" s="6"/>
      <c r="H95" s="111"/>
      <c r="I95" s="173">
        <f>IF(F95="",0,IF(F95="Fremdpersonal",VLOOKUP(D95,Tariftabellen!$T$3:$V$24,3,0),VLOOKUP(D95,Tariftabellen!$T$3:$V$24,2,0)))</f>
        <v>0</v>
      </c>
      <c r="J95" s="54" t="str">
        <f t="shared" ca="1" si="18"/>
        <v/>
      </c>
      <c r="K95" s="82" t="str">
        <f t="shared" ca="1" si="19"/>
        <v/>
      </c>
      <c r="L95" s="119">
        <f t="shared" si="17"/>
        <v>0</v>
      </c>
      <c r="M95" s="166">
        <f>IF(OR(F95="Minijob",F95="Fremdpersonal",H95=0),0,($M$1*L95+('(A) AG-Anteil Soz.Vers.'!$C$8*'(A) Pers. paL'!$H95))*12)</f>
        <v>0</v>
      </c>
      <c r="N95" s="54">
        <f t="shared" ca="1" si="20"/>
        <v>0</v>
      </c>
      <c r="O95" s="39">
        <f>IF(OR(F95="Minijob",F95="Fremdpersonal",H95=0),0,IF((L95*12+M95+N95)&gt;'(A) AG-Anteil Soz.Vers.'!$C$33,'(A) AG-Anteil Soz.Vers.'!$C$33*$O$1,(L95*12+M95+N95)*$O$1))</f>
        <v>0</v>
      </c>
      <c r="P95" s="39">
        <f ca="1">IF(F95="Fremdpersonal",0,IF(F95="Minijob",L95*12*'(A) AG-Anteil Soz.Vers.'!$C$30,IF((L95*12+M95+N95)&gt;'(A) AG-Anteil Soz.Vers.'!$C$32,'(A) AG-Anteil Soz.Vers.'!$C$32*$P$1,(L95*12+M95+N95)*$P$1)))</f>
        <v>0</v>
      </c>
      <c r="Q95" s="54">
        <f t="shared" si="15"/>
        <v>0</v>
      </c>
      <c r="R95" s="166">
        <f t="shared" si="16"/>
        <v>0</v>
      </c>
      <c r="S95" s="85">
        <f t="shared" ca="1" si="21"/>
        <v>0</v>
      </c>
      <c r="T95" s="40"/>
    </row>
    <row r="96" spans="1:20">
      <c r="A96" s="115"/>
      <c r="B96" s="115"/>
      <c r="C96" s="115"/>
      <c r="D96" s="9"/>
      <c r="E96" s="6"/>
      <c r="F96" s="6"/>
      <c r="G96" s="6"/>
      <c r="H96" s="111"/>
      <c r="I96" s="173">
        <f>IF(F96="",0,IF(F96="Fremdpersonal",VLOOKUP(D96,Tariftabellen!$T$3:$V$24,3,0),VLOOKUP(D96,Tariftabellen!$T$3:$V$24,2,0)))</f>
        <v>0</v>
      </c>
      <c r="J96" s="54" t="str">
        <f t="shared" ca="1" si="18"/>
        <v/>
      </c>
      <c r="K96" s="82" t="str">
        <f t="shared" ca="1" si="19"/>
        <v/>
      </c>
      <c r="L96" s="119">
        <f t="shared" si="17"/>
        <v>0</v>
      </c>
      <c r="M96" s="166">
        <f>IF(OR(F96="Minijob",F96="Fremdpersonal",H96=0),0,($M$1*L96+('(A) AG-Anteil Soz.Vers.'!$C$8*'(A) Pers. paL'!$H96))*12)</f>
        <v>0</v>
      </c>
      <c r="N96" s="54">
        <f t="shared" ca="1" si="20"/>
        <v>0</v>
      </c>
      <c r="O96" s="39">
        <f>IF(OR(F96="Minijob",F96="Fremdpersonal",H96=0),0,IF((L96*12+M96+N96)&gt;'(A) AG-Anteil Soz.Vers.'!$C$33,'(A) AG-Anteil Soz.Vers.'!$C$33*$O$1,(L96*12+M96+N96)*$O$1))</f>
        <v>0</v>
      </c>
      <c r="P96" s="39">
        <f ca="1">IF(F96="Fremdpersonal",0,IF(F96="Minijob",L96*12*'(A) AG-Anteil Soz.Vers.'!$C$30,IF((L96*12+M96+N96)&gt;'(A) AG-Anteil Soz.Vers.'!$C$32,'(A) AG-Anteil Soz.Vers.'!$C$32*$P$1,(L96*12+M96+N96)*$P$1)))</f>
        <v>0</v>
      </c>
      <c r="Q96" s="54">
        <f t="shared" si="15"/>
        <v>0</v>
      </c>
      <c r="R96" s="166">
        <f t="shared" si="16"/>
        <v>0</v>
      </c>
      <c r="S96" s="85">
        <f t="shared" ca="1" si="21"/>
        <v>0</v>
      </c>
      <c r="T96" s="40"/>
    </row>
    <row r="97" spans="1:20">
      <c r="A97" s="115"/>
      <c r="B97" s="115"/>
      <c r="C97" s="115"/>
      <c r="D97" s="9"/>
      <c r="E97" s="6"/>
      <c r="F97" s="6"/>
      <c r="G97" s="6"/>
      <c r="H97" s="111"/>
      <c r="I97" s="173">
        <f>IF(F97="",0,IF(F97="Fremdpersonal",VLOOKUP(D97,Tariftabellen!$T$3:$V$24,3,0),VLOOKUP(D97,Tariftabellen!$T$3:$V$24,2,0)))</f>
        <v>0</v>
      </c>
      <c r="J97" s="54" t="str">
        <f t="shared" ca="1" si="18"/>
        <v/>
      </c>
      <c r="K97" s="82" t="str">
        <f t="shared" ca="1" si="19"/>
        <v/>
      </c>
      <c r="L97" s="119">
        <f t="shared" si="17"/>
        <v>0</v>
      </c>
      <c r="M97" s="166">
        <f>IF(OR(F97="Minijob",F97="Fremdpersonal",H97=0),0,($M$1*L97+('(A) AG-Anteil Soz.Vers.'!$C$8*'(A) Pers. paL'!$H97))*12)</f>
        <v>0</v>
      </c>
      <c r="N97" s="54">
        <f t="shared" ca="1" si="20"/>
        <v>0</v>
      </c>
      <c r="O97" s="39">
        <f>IF(OR(F97="Minijob",F97="Fremdpersonal",H97=0),0,IF((L97*12+M97+N97)&gt;'(A) AG-Anteil Soz.Vers.'!$C$33,'(A) AG-Anteil Soz.Vers.'!$C$33*$O$1,(L97*12+M97+N97)*$O$1))</f>
        <v>0</v>
      </c>
      <c r="P97" s="39">
        <f ca="1">IF(F97="Fremdpersonal",0,IF(F97="Minijob",L97*12*'(A) AG-Anteil Soz.Vers.'!$C$30,IF((L97*12+M97+N97)&gt;'(A) AG-Anteil Soz.Vers.'!$C$32,'(A) AG-Anteil Soz.Vers.'!$C$32*$P$1,(L97*12+M97+N97)*$P$1)))</f>
        <v>0</v>
      </c>
      <c r="Q97" s="54">
        <f t="shared" si="15"/>
        <v>0</v>
      </c>
      <c r="R97" s="166">
        <f t="shared" si="16"/>
        <v>0</v>
      </c>
      <c r="S97" s="85">
        <f t="shared" ca="1" si="21"/>
        <v>0</v>
      </c>
      <c r="T97" s="40"/>
    </row>
    <row r="98" spans="1:20">
      <c r="A98" s="115"/>
      <c r="B98" s="115"/>
      <c r="C98" s="115"/>
      <c r="D98" s="9"/>
      <c r="E98" s="6"/>
      <c r="F98" s="6"/>
      <c r="G98" s="6"/>
      <c r="H98" s="111"/>
      <c r="I98" s="173">
        <f>IF(F98="",0,IF(F98="Fremdpersonal",VLOOKUP(D98,Tariftabellen!$T$3:$V$24,3,0),VLOOKUP(D98,Tariftabellen!$T$3:$V$24,2,0)))</f>
        <v>0</v>
      </c>
      <c r="J98" s="54" t="str">
        <f t="shared" ca="1" si="18"/>
        <v/>
      </c>
      <c r="K98" s="82" t="str">
        <f t="shared" ca="1" si="19"/>
        <v/>
      </c>
      <c r="L98" s="119">
        <f t="shared" si="17"/>
        <v>0</v>
      </c>
      <c r="M98" s="166">
        <f>IF(OR(F98="Minijob",F98="Fremdpersonal",H98=0),0,($M$1*L98+('(A) AG-Anteil Soz.Vers.'!$C$8*'(A) Pers. paL'!$H98))*12)</f>
        <v>0</v>
      </c>
      <c r="N98" s="54">
        <f t="shared" ca="1" si="20"/>
        <v>0</v>
      </c>
      <c r="O98" s="39">
        <f>IF(OR(F98="Minijob",F98="Fremdpersonal",H98=0),0,IF((L98*12+M98+N98)&gt;'(A) AG-Anteil Soz.Vers.'!$C$33,'(A) AG-Anteil Soz.Vers.'!$C$33*$O$1,(L98*12+M98+N98)*$O$1))</f>
        <v>0</v>
      </c>
      <c r="P98" s="39">
        <f ca="1">IF(F98="Fremdpersonal",0,IF(F98="Minijob",L98*12*'(A) AG-Anteil Soz.Vers.'!$C$30,IF((L98*12+M98+N98)&gt;'(A) AG-Anteil Soz.Vers.'!$C$32,'(A) AG-Anteil Soz.Vers.'!$C$32*$P$1,(L98*12+M98+N98)*$P$1)))</f>
        <v>0</v>
      </c>
      <c r="Q98" s="54">
        <f t="shared" si="15"/>
        <v>0</v>
      </c>
      <c r="R98" s="166">
        <f t="shared" si="16"/>
        <v>0</v>
      </c>
      <c r="S98" s="85">
        <f t="shared" ca="1" si="21"/>
        <v>0</v>
      </c>
      <c r="T98" s="40"/>
    </row>
    <row r="99" spans="1:20">
      <c r="A99" s="115"/>
      <c r="B99" s="115"/>
      <c r="C99" s="115"/>
      <c r="D99" s="9"/>
      <c r="E99" s="6"/>
      <c r="F99" s="6"/>
      <c r="G99" s="6"/>
      <c r="H99" s="111"/>
      <c r="I99" s="173">
        <f>IF(F99="",0,IF(F99="Fremdpersonal",VLOOKUP(D99,Tariftabellen!$T$3:$V$24,3,0),VLOOKUP(D99,Tariftabellen!$T$3:$V$24,2,0)))</f>
        <v>0</v>
      </c>
      <c r="J99" s="54" t="str">
        <f t="shared" ca="1" si="18"/>
        <v/>
      </c>
      <c r="K99" s="82" t="str">
        <f t="shared" ca="1" si="19"/>
        <v/>
      </c>
      <c r="L99" s="119">
        <f t="shared" si="17"/>
        <v>0</v>
      </c>
      <c r="M99" s="166">
        <f>IF(OR(F99="Minijob",F99="Fremdpersonal",H99=0),0,($M$1*L99+('(A) AG-Anteil Soz.Vers.'!$C$8*'(A) Pers. paL'!$H99))*12)</f>
        <v>0</v>
      </c>
      <c r="N99" s="54">
        <f t="shared" ca="1" si="20"/>
        <v>0</v>
      </c>
      <c r="O99" s="39">
        <f>IF(OR(F99="Minijob",F99="Fremdpersonal",H99=0),0,IF((L99*12+M99+N99)&gt;'(A) AG-Anteil Soz.Vers.'!$C$33,'(A) AG-Anteil Soz.Vers.'!$C$33*$O$1,(L99*12+M99+N99)*$O$1))</f>
        <v>0</v>
      </c>
      <c r="P99" s="39">
        <f ca="1">IF(F99="Fremdpersonal",0,IF(F99="Minijob",L99*12*'(A) AG-Anteil Soz.Vers.'!$C$30,IF((L99*12+M99+N99)&gt;'(A) AG-Anteil Soz.Vers.'!$C$32,'(A) AG-Anteil Soz.Vers.'!$C$32*$P$1,(L99*12+M99+N99)*$P$1)))</f>
        <v>0</v>
      </c>
      <c r="Q99" s="54">
        <f t="shared" si="15"/>
        <v>0</v>
      </c>
      <c r="R99" s="166">
        <f t="shared" si="16"/>
        <v>0</v>
      </c>
      <c r="S99" s="85">
        <f t="shared" ca="1" si="21"/>
        <v>0</v>
      </c>
      <c r="T99" s="40"/>
    </row>
    <row r="100" spans="1:20">
      <c r="A100" s="115"/>
      <c r="B100" s="115"/>
      <c r="C100" s="115"/>
      <c r="D100" s="9"/>
      <c r="E100" s="6"/>
      <c r="F100" s="6"/>
      <c r="G100" s="6"/>
      <c r="H100" s="111"/>
      <c r="I100" s="173">
        <f>IF(F100="",0,IF(F100="Fremdpersonal",VLOOKUP(D100,Tariftabellen!$T$3:$V$24,3,0),VLOOKUP(D100,Tariftabellen!$T$3:$V$24,2,0)))</f>
        <v>0</v>
      </c>
      <c r="J100" s="54" t="str">
        <f t="shared" ca="1" si="18"/>
        <v/>
      </c>
      <c r="K100" s="82" t="str">
        <f t="shared" ca="1" si="19"/>
        <v/>
      </c>
      <c r="L100" s="119">
        <f t="shared" si="17"/>
        <v>0</v>
      </c>
      <c r="M100" s="166">
        <f>IF(OR(F100="Minijob",F100="Fremdpersonal",H100=0),0,($M$1*L100+('(A) AG-Anteil Soz.Vers.'!$C$8*'(A) Pers. paL'!$H100))*12)</f>
        <v>0</v>
      </c>
      <c r="N100" s="54">
        <f t="shared" ca="1" si="20"/>
        <v>0</v>
      </c>
      <c r="O100" s="39">
        <f>IF(OR(F100="Minijob",F100="Fremdpersonal",H100=0),0,IF((L100*12+M100+N100)&gt;'(A) AG-Anteil Soz.Vers.'!$C$33,'(A) AG-Anteil Soz.Vers.'!$C$33*$O$1,(L100*12+M100+N100)*$O$1))</f>
        <v>0</v>
      </c>
      <c r="P100" s="39">
        <f ca="1">IF(F100="Fremdpersonal",0,IF(F100="Minijob",L100*12*'(A) AG-Anteil Soz.Vers.'!$C$30,IF((L100*12+M100+N100)&gt;'(A) AG-Anteil Soz.Vers.'!$C$32,'(A) AG-Anteil Soz.Vers.'!$C$32*$P$1,(L100*12+M100+N100)*$P$1)))</f>
        <v>0</v>
      </c>
      <c r="Q100" s="54">
        <f t="shared" si="15"/>
        <v>0</v>
      </c>
      <c r="R100" s="166">
        <f t="shared" si="16"/>
        <v>0</v>
      </c>
      <c r="S100" s="85">
        <f t="shared" ca="1" si="21"/>
        <v>0</v>
      </c>
      <c r="T100" s="40"/>
    </row>
    <row r="101" spans="1:20">
      <c r="A101" s="115"/>
      <c r="B101" s="115"/>
      <c r="C101" s="115"/>
      <c r="D101" s="9"/>
      <c r="E101" s="6"/>
      <c r="F101" s="6"/>
      <c r="G101" s="6"/>
      <c r="H101" s="111"/>
      <c r="I101" s="173">
        <f>IF(F101="",0,IF(F101="Fremdpersonal",VLOOKUP(D101,Tariftabellen!$T$3:$V$24,3,0),VLOOKUP(D101,Tariftabellen!$T$3:$V$24,2,0)))</f>
        <v>0</v>
      </c>
      <c r="J101" s="54" t="str">
        <f t="shared" ca="1" si="18"/>
        <v/>
      </c>
      <c r="K101" s="82" t="str">
        <f t="shared" ca="1" si="19"/>
        <v/>
      </c>
      <c r="L101" s="119">
        <f t="shared" si="17"/>
        <v>0</v>
      </c>
      <c r="M101" s="166">
        <f>IF(OR(F101="Minijob",F101="Fremdpersonal",H101=0),0,($M$1*L101+('(A) AG-Anteil Soz.Vers.'!$C$8*'(A) Pers. paL'!$H101))*12)</f>
        <v>0</v>
      </c>
      <c r="N101" s="54">
        <f t="shared" ca="1" si="20"/>
        <v>0</v>
      </c>
      <c r="O101" s="39">
        <f>IF(OR(F101="Minijob",F101="Fremdpersonal",H101=0),0,IF((L101*12+M101+N101)&gt;'(A) AG-Anteil Soz.Vers.'!$C$33,'(A) AG-Anteil Soz.Vers.'!$C$33*$O$1,(L101*12+M101+N101)*$O$1))</f>
        <v>0</v>
      </c>
      <c r="P101" s="39">
        <f ca="1">IF(F101="Fremdpersonal",0,IF(F101="Minijob",L101*12*'(A) AG-Anteil Soz.Vers.'!$C$30,IF((L101*12+M101+N101)&gt;'(A) AG-Anteil Soz.Vers.'!$C$32,'(A) AG-Anteil Soz.Vers.'!$C$32*$P$1,(L101*12+M101+N101)*$P$1)))</f>
        <v>0</v>
      </c>
      <c r="Q101" s="54">
        <f t="shared" si="15"/>
        <v>0</v>
      </c>
      <c r="R101" s="166">
        <f t="shared" si="16"/>
        <v>0</v>
      </c>
      <c r="S101" s="85">
        <f t="shared" ca="1" si="21"/>
        <v>0</v>
      </c>
      <c r="T101" s="40"/>
    </row>
    <row r="102" spans="1:20">
      <c r="A102" s="115"/>
      <c r="B102" s="115"/>
      <c r="C102" s="115"/>
      <c r="D102" s="9"/>
      <c r="E102" s="6"/>
      <c r="F102" s="6"/>
      <c r="G102" s="6"/>
      <c r="H102" s="111"/>
      <c r="I102" s="173">
        <f>IF(F102="",0,IF(F102="Fremdpersonal",VLOOKUP(D102,Tariftabellen!$T$3:$V$24,3,0),VLOOKUP(D102,Tariftabellen!$T$3:$V$24,2,0)))</f>
        <v>0</v>
      </c>
      <c r="J102" s="54" t="str">
        <f t="shared" ref="J102:J133" ca="1" si="22">IF(ISERROR(VLOOKUP(F102,INDIRECT("Tab_"&amp;E102),G102+2,0)),"",VLOOKUP(F102,INDIRECT("Tab_"&amp;E102),G102+2,0)*(1+$J$1))</f>
        <v/>
      </c>
      <c r="K102" s="82" t="str">
        <f t="shared" ref="K102:K133" ca="1" si="23">IF(AND($K$1&gt;0,H102&gt;0),$K$1,IF(ISERROR(VLOOKUP(F102,INDIRECT("Tab_"&amp;E102),2,0)),"",VLOOKUP(F102,INDIRECT("Tab_"&amp;E102),2,0)))</f>
        <v/>
      </c>
      <c r="L102" s="119">
        <f t="shared" si="17"/>
        <v>0</v>
      </c>
      <c r="M102" s="166">
        <f>IF(OR(F102="Minijob",F102="Fremdpersonal",H102=0),0,($M$1*L102+('(A) AG-Anteil Soz.Vers.'!$C$8*'(A) Pers. paL'!$H102))*12)</f>
        <v>0</v>
      </c>
      <c r="N102" s="54">
        <f t="shared" ref="N102:N133" ca="1" si="24">IF(ISERROR(K102*L102),0,K102*L102)</f>
        <v>0</v>
      </c>
      <c r="O102" s="39">
        <f>IF(OR(F102="Minijob",F102="Fremdpersonal",H102=0),0,IF((L102*12+M102+N102)&gt;'(A) AG-Anteil Soz.Vers.'!$C$33,'(A) AG-Anteil Soz.Vers.'!$C$33*$O$1,(L102*12+M102+N102)*$O$1))</f>
        <v>0</v>
      </c>
      <c r="P102" s="39">
        <f ca="1">IF(F102="Fremdpersonal",0,IF(F102="Minijob",L102*12*'(A) AG-Anteil Soz.Vers.'!$C$30,IF((L102*12+M102+N102)&gt;'(A) AG-Anteil Soz.Vers.'!$C$32,'(A) AG-Anteil Soz.Vers.'!$C$32*$P$1,(L102*12+M102+N102)*$P$1)))</f>
        <v>0</v>
      </c>
      <c r="Q102" s="54">
        <f t="shared" si="15"/>
        <v>0</v>
      </c>
      <c r="R102" s="166">
        <f t="shared" si="16"/>
        <v>0</v>
      </c>
      <c r="S102" s="85">
        <f t="shared" ref="S102:S133" ca="1" si="25">(L102*12+SUM(M102:R102))</f>
        <v>0</v>
      </c>
      <c r="T102" s="40"/>
    </row>
    <row r="103" spans="1:20">
      <c r="A103" s="115"/>
      <c r="B103" s="115"/>
      <c r="C103" s="115"/>
      <c r="D103" s="9"/>
      <c r="E103" s="6"/>
      <c r="F103" s="6"/>
      <c r="G103" s="6"/>
      <c r="H103" s="111"/>
      <c r="I103" s="173">
        <f>IF(F103="",0,IF(F103="Fremdpersonal",VLOOKUP(D103,Tariftabellen!$T$3:$V$24,3,0),VLOOKUP(D103,Tariftabellen!$T$3:$V$24,2,0)))</f>
        <v>0</v>
      </c>
      <c r="J103" s="54" t="str">
        <f t="shared" ca="1" si="22"/>
        <v/>
      </c>
      <c r="K103" s="82" t="str">
        <f t="shared" ca="1" si="23"/>
        <v/>
      </c>
      <c r="L103" s="119">
        <f t="shared" si="17"/>
        <v>0</v>
      </c>
      <c r="M103" s="166">
        <f>IF(OR(F103="Minijob",F103="Fremdpersonal",H103=0),0,($M$1*L103+('(A) AG-Anteil Soz.Vers.'!$C$8*'(A) Pers. paL'!$H103))*12)</f>
        <v>0</v>
      </c>
      <c r="N103" s="54">
        <f t="shared" ca="1" si="24"/>
        <v>0</v>
      </c>
      <c r="O103" s="39">
        <f>IF(OR(F103="Minijob",F103="Fremdpersonal",H103=0),0,IF((L103*12+M103+N103)&gt;'(A) AG-Anteil Soz.Vers.'!$C$33,'(A) AG-Anteil Soz.Vers.'!$C$33*$O$1,(L103*12+M103+N103)*$O$1))</f>
        <v>0</v>
      </c>
      <c r="P103" s="39">
        <f ca="1">IF(F103="Fremdpersonal",0,IF(F103="Minijob",L103*12*'(A) AG-Anteil Soz.Vers.'!$C$30,IF((L103*12+M103+N103)&gt;'(A) AG-Anteil Soz.Vers.'!$C$32,'(A) AG-Anteil Soz.Vers.'!$C$32*$P$1,(L103*12+M103+N103)*$P$1)))</f>
        <v>0</v>
      </c>
      <c r="Q103" s="54">
        <f t="shared" si="15"/>
        <v>0</v>
      </c>
      <c r="R103" s="166">
        <f t="shared" si="16"/>
        <v>0</v>
      </c>
      <c r="S103" s="85">
        <f t="shared" ca="1" si="25"/>
        <v>0</v>
      </c>
      <c r="T103" s="40"/>
    </row>
    <row r="104" spans="1:20">
      <c r="A104" s="115"/>
      <c r="B104" s="115"/>
      <c r="C104" s="115"/>
      <c r="D104" s="9"/>
      <c r="E104" s="6"/>
      <c r="F104" s="6"/>
      <c r="G104" s="6"/>
      <c r="H104" s="111"/>
      <c r="I104" s="173">
        <f>IF(F104="",0,IF(F104="Fremdpersonal",VLOOKUP(D104,Tariftabellen!$T$3:$V$24,3,0),VLOOKUP(D104,Tariftabellen!$T$3:$V$24,2,0)))</f>
        <v>0</v>
      </c>
      <c r="J104" s="54" t="str">
        <f t="shared" ca="1" si="22"/>
        <v/>
      </c>
      <c r="K104" s="82" t="str">
        <f t="shared" ca="1" si="23"/>
        <v/>
      </c>
      <c r="L104" s="119">
        <f t="shared" si="17"/>
        <v>0</v>
      </c>
      <c r="M104" s="166">
        <f>IF(OR(F104="Minijob",F104="Fremdpersonal",H104=0),0,($M$1*L104+('(A) AG-Anteil Soz.Vers.'!$C$8*'(A) Pers. paL'!$H104))*12)</f>
        <v>0</v>
      </c>
      <c r="N104" s="54">
        <f t="shared" ca="1" si="24"/>
        <v>0</v>
      </c>
      <c r="O104" s="39">
        <f>IF(OR(F104="Minijob",F104="Fremdpersonal",H104=0),0,IF((L104*12+M104+N104)&gt;'(A) AG-Anteil Soz.Vers.'!$C$33,'(A) AG-Anteil Soz.Vers.'!$C$33*$O$1,(L104*12+M104+N104)*$O$1))</f>
        <v>0</v>
      </c>
      <c r="P104" s="39">
        <f ca="1">IF(F104="Fremdpersonal",0,IF(F104="Minijob",L104*12*'(A) AG-Anteil Soz.Vers.'!$C$30,IF((L104*12+M104+N104)&gt;'(A) AG-Anteil Soz.Vers.'!$C$32,'(A) AG-Anteil Soz.Vers.'!$C$32*$P$1,(L104*12+M104+N104)*$P$1)))</f>
        <v>0</v>
      </c>
      <c r="Q104" s="54">
        <f t="shared" si="15"/>
        <v>0</v>
      </c>
      <c r="R104" s="166">
        <f t="shared" si="16"/>
        <v>0</v>
      </c>
      <c r="S104" s="85">
        <f t="shared" ca="1" si="25"/>
        <v>0</v>
      </c>
      <c r="T104" s="40"/>
    </row>
    <row r="105" spans="1:20">
      <c r="A105" s="115"/>
      <c r="B105" s="115"/>
      <c r="C105" s="115"/>
      <c r="D105" s="9"/>
      <c r="E105" s="6"/>
      <c r="F105" s="6"/>
      <c r="G105" s="6"/>
      <c r="H105" s="111"/>
      <c r="I105" s="173">
        <f>IF(F105="",0,IF(F105="Fremdpersonal",VLOOKUP(D105,Tariftabellen!$T$3:$V$24,3,0),VLOOKUP(D105,Tariftabellen!$T$3:$V$24,2,0)))</f>
        <v>0</v>
      </c>
      <c r="J105" s="54" t="str">
        <f t="shared" ca="1" si="22"/>
        <v/>
      </c>
      <c r="K105" s="82" t="str">
        <f t="shared" ca="1" si="23"/>
        <v/>
      </c>
      <c r="L105" s="119">
        <f t="shared" si="17"/>
        <v>0</v>
      </c>
      <c r="M105" s="166">
        <f>IF(OR(F105="Minijob",F105="Fremdpersonal",H105=0),0,($M$1*L105+('(A) AG-Anteil Soz.Vers.'!$C$8*'(A) Pers. paL'!$H105))*12)</f>
        <v>0</v>
      </c>
      <c r="N105" s="54">
        <f t="shared" ca="1" si="24"/>
        <v>0</v>
      </c>
      <c r="O105" s="39">
        <f>IF(OR(F105="Minijob",F105="Fremdpersonal",H105=0),0,IF((L105*12+M105+N105)&gt;'(A) AG-Anteil Soz.Vers.'!$C$33,'(A) AG-Anteil Soz.Vers.'!$C$33*$O$1,(L105*12+M105+N105)*$O$1))</f>
        <v>0</v>
      </c>
      <c r="P105" s="39">
        <f ca="1">IF(F105="Fremdpersonal",0,IF(F105="Minijob",L105*12*'(A) AG-Anteil Soz.Vers.'!$C$30,IF((L105*12+M105+N105)&gt;'(A) AG-Anteil Soz.Vers.'!$C$32,'(A) AG-Anteil Soz.Vers.'!$C$32*$P$1,(L105*12+M105+N105)*$P$1)))</f>
        <v>0</v>
      </c>
      <c r="Q105" s="54">
        <f t="shared" si="15"/>
        <v>0</v>
      </c>
      <c r="R105" s="166">
        <f t="shared" si="16"/>
        <v>0</v>
      </c>
      <c r="S105" s="85">
        <f t="shared" ca="1" si="25"/>
        <v>0</v>
      </c>
      <c r="T105" s="40"/>
    </row>
    <row r="106" spans="1:20">
      <c r="A106" s="115"/>
      <c r="B106" s="115"/>
      <c r="C106" s="115"/>
      <c r="D106" s="9"/>
      <c r="E106" s="6"/>
      <c r="F106" s="6"/>
      <c r="G106" s="6"/>
      <c r="H106" s="111"/>
      <c r="I106" s="173">
        <f>IF(F106="",0,IF(F106="Fremdpersonal",VLOOKUP(D106,Tariftabellen!$T$3:$V$24,3,0),VLOOKUP(D106,Tariftabellen!$T$3:$V$24,2,0)))</f>
        <v>0</v>
      </c>
      <c r="J106" s="54" t="str">
        <f t="shared" ca="1" si="22"/>
        <v/>
      </c>
      <c r="K106" s="82" t="str">
        <f t="shared" ca="1" si="23"/>
        <v/>
      </c>
      <c r="L106" s="119">
        <f t="shared" si="17"/>
        <v>0</v>
      </c>
      <c r="M106" s="166">
        <f>IF(OR(F106="Minijob",F106="Fremdpersonal",H106=0),0,($M$1*L106+('(A) AG-Anteil Soz.Vers.'!$C$8*'(A) Pers. paL'!$H106))*12)</f>
        <v>0</v>
      </c>
      <c r="N106" s="54">
        <f t="shared" ca="1" si="24"/>
        <v>0</v>
      </c>
      <c r="O106" s="39">
        <f>IF(OR(F106="Minijob",F106="Fremdpersonal",H106=0),0,IF((L106*12+M106+N106)&gt;'(A) AG-Anteil Soz.Vers.'!$C$33,'(A) AG-Anteil Soz.Vers.'!$C$33*$O$1,(L106*12+M106+N106)*$O$1))</f>
        <v>0</v>
      </c>
      <c r="P106" s="39">
        <f ca="1">IF(F106="Fremdpersonal",0,IF(F106="Minijob",L106*12*'(A) AG-Anteil Soz.Vers.'!$C$30,IF((L106*12+M106+N106)&gt;'(A) AG-Anteil Soz.Vers.'!$C$32,'(A) AG-Anteil Soz.Vers.'!$C$32*$P$1,(L106*12+M106+N106)*$P$1)))</f>
        <v>0</v>
      </c>
      <c r="Q106" s="54">
        <f t="shared" si="15"/>
        <v>0</v>
      </c>
      <c r="R106" s="166">
        <f t="shared" si="16"/>
        <v>0</v>
      </c>
      <c r="S106" s="85">
        <f t="shared" ca="1" si="25"/>
        <v>0</v>
      </c>
      <c r="T106" s="40"/>
    </row>
    <row r="107" spans="1:20">
      <c r="A107" s="115"/>
      <c r="B107" s="115"/>
      <c r="C107" s="115"/>
      <c r="D107" s="9"/>
      <c r="E107" s="6"/>
      <c r="F107" s="6"/>
      <c r="G107" s="6"/>
      <c r="H107" s="111"/>
      <c r="I107" s="173">
        <f>IF(F107="",0,IF(F107="Fremdpersonal",VLOOKUP(D107,Tariftabellen!$T$3:$V$24,3,0),VLOOKUP(D107,Tariftabellen!$T$3:$V$24,2,0)))</f>
        <v>0</v>
      </c>
      <c r="J107" s="54" t="str">
        <f t="shared" ca="1" si="22"/>
        <v/>
      </c>
      <c r="K107" s="82" t="str">
        <f t="shared" ca="1" si="23"/>
        <v/>
      </c>
      <c r="L107" s="119">
        <f t="shared" si="17"/>
        <v>0</v>
      </c>
      <c r="M107" s="166">
        <f>IF(OR(F107="Minijob",F107="Fremdpersonal",H107=0),0,($M$1*L107+('(A) AG-Anteil Soz.Vers.'!$C$8*'(A) Pers. paL'!$H107))*12)</f>
        <v>0</v>
      </c>
      <c r="N107" s="54">
        <f t="shared" ca="1" si="24"/>
        <v>0</v>
      </c>
      <c r="O107" s="39">
        <f>IF(OR(F107="Minijob",F107="Fremdpersonal",H107=0),0,IF((L107*12+M107+N107)&gt;'(A) AG-Anteil Soz.Vers.'!$C$33,'(A) AG-Anteil Soz.Vers.'!$C$33*$O$1,(L107*12+M107+N107)*$O$1))</f>
        <v>0</v>
      </c>
      <c r="P107" s="39">
        <f ca="1">IF(F107="Fremdpersonal",0,IF(F107="Minijob",L107*12*'(A) AG-Anteil Soz.Vers.'!$C$30,IF((L107*12+M107+N107)&gt;'(A) AG-Anteil Soz.Vers.'!$C$32,'(A) AG-Anteil Soz.Vers.'!$C$32*$P$1,(L107*12+M107+N107)*$P$1)))</f>
        <v>0</v>
      </c>
      <c r="Q107" s="54">
        <f t="shared" si="15"/>
        <v>0</v>
      </c>
      <c r="R107" s="166">
        <f t="shared" si="16"/>
        <v>0</v>
      </c>
      <c r="S107" s="85">
        <f t="shared" ca="1" si="25"/>
        <v>0</v>
      </c>
      <c r="T107" s="40"/>
    </row>
    <row r="108" spans="1:20">
      <c r="A108" s="115"/>
      <c r="B108" s="115"/>
      <c r="C108" s="115"/>
      <c r="D108" s="9"/>
      <c r="E108" s="6"/>
      <c r="F108" s="6"/>
      <c r="G108" s="6"/>
      <c r="H108" s="111"/>
      <c r="I108" s="173">
        <f>IF(F108="",0,IF(F108="Fremdpersonal",VLOOKUP(D108,Tariftabellen!$T$3:$V$24,3,0),VLOOKUP(D108,Tariftabellen!$T$3:$V$24,2,0)))</f>
        <v>0</v>
      </c>
      <c r="J108" s="54" t="str">
        <f t="shared" ca="1" si="22"/>
        <v/>
      </c>
      <c r="K108" s="82" t="str">
        <f t="shared" ca="1" si="23"/>
        <v/>
      </c>
      <c r="L108" s="119">
        <f t="shared" si="17"/>
        <v>0</v>
      </c>
      <c r="M108" s="166">
        <f>IF(OR(F108="Minijob",F108="Fremdpersonal",H108=0),0,($M$1*L108+('(A) AG-Anteil Soz.Vers.'!$C$8*'(A) Pers. paL'!$H108))*12)</f>
        <v>0</v>
      </c>
      <c r="N108" s="54">
        <f t="shared" ca="1" si="24"/>
        <v>0</v>
      </c>
      <c r="O108" s="39">
        <f>IF(OR(F108="Minijob",F108="Fremdpersonal",H108=0),0,IF((L108*12+M108+N108)&gt;'(A) AG-Anteil Soz.Vers.'!$C$33,'(A) AG-Anteil Soz.Vers.'!$C$33*$O$1,(L108*12+M108+N108)*$O$1))</f>
        <v>0</v>
      </c>
      <c r="P108" s="39">
        <f ca="1">IF(F108="Fremdpersonal",0,IF(F108="Minijob",L108*12*'(A) AG-Anteil Soz.Vers.'!$C$30,IF((L108*12+M108+N108)&gt;'(A) AG-Anteil Soz.Vers.'!$C$32,'(A) AG-Anteil Soz.Vers.'!$C$32*$P$1,(L108*12+M108+N108)*$P$1)))</f>
        <v>0</v>
      </c>
      <c r="Q108" s="54">
        <f t="shared" si="15"/>
        <v>0</v>
      </c>
      <c r="R108" s="166">
        <f t="shared" si="16"/>
        <v>0</v>
      </c>
      <c r="S108" s="85">
        <f t="shared" ca="1" si="25"/>
        <v>0</v>
      </c>
      <c r="T108" s="40"/>
    </row>
    <row r="109" spans="1:20">
      <c r="A109" s="115"/>
      <c r="B109" s="115"/>
      <c r="C109" s="115"/>
      <c r="D109" s="9"/>
      <c r="E109" s="6"/>
      <c r="F109" s="6"/>
      <c r="G109" s="6"/>
      <c r="H109" s="111"/>
      <c r="I109" s="173">
        <f>IF(F109="",0,IF(F109="Fremdpersonal",VLOOKUP(D109,Tariftabellen!$T$3:$V$24,3,0),VLOOKUP(D109,Tariftabellen!$T$3:$V$24,2,0)))</f>
        <v>0</v>
      </c>
      <c r="J109" s="54" t="str">
        <f t="shared" ca="1" si="22"/>
        <v/>
      </c>
      <c r="K109" s="82" t="str">
        <f t="shared" ca="1" si="23"/>
        <v/>
      </c>
      <c r="L109" s="119">
        <f t="shared" si="17"/>
        <v>0</v>
      </c>
      <c r="M109" s="166">
        <f>IF(OR(F109="Minijob",F109="Fremdpersonal",H109=0),0,($M$1*L109+('(A) AG-Anteil Soz.Vers.'!$C$8*'(A) Pers. paL'!$H109))*12)</f>
        <v>0</v>
      </c>
      <c r="N109" s="54">
        <f t="shared" ca="1" si="24"/>
        <v>0</v>
      </c>
      <c r="O109" s="39">
        <f>IF(OR(F109="Minijob",F109="Fremdpersonal",H109=0),0,IF((L109*12+M109+N109)&gt;'(A) AG-Anteil Soz.Vers.'!$C$33,'(A) AG-Anteil Soz.Vers.'!$C$33*$O$1,(L109*12+M109+N109)*$O$1))</f>
        <v>0</v>
      </c>
      <c r="P109" s="39">
        <f ca="1">IF(F109="Fremdpersonal",0,IF(F109="Minijob",L109*12*'(A) AG-Anteil Soz.Vers.'!$C$30,IF((L109*12+M109+N109)&gt;'(A) AG-Anteil Soz.Vers.'!$C$32,'(A) AG-Anteil Soz.Vers.'!$C$32*$P$1,(L109*12+M109+N109)*$P$1)))</f>
        <v>0</v>
      </c>
      <c r="Q109" s="54">
        <f t="shared" si="15"/>
        <v>0</v>
      </c>
      <c r="R109" s="166">
        <f t="shared" si="16"/>
        <v>0</v>
      </c>
      <c r="S109" s="85">
        <f t="shared" ca="1" si="25"/>
        <v>0</v>
      </c>
      <c r="T109" s="40"/>
    </row>
    <row r="110" spans="1:20">
      <c r="A110" s="115"/>
      <c r="B110" s="115"/>
      <c r="C110" s="115"/>
      <c r="D110" s="9"/>
      <c r="E110" s="6"/>
      <c r="F110" s="6"/>
      <c r="G110" s="6"/>
      <c r="H110" s="111"/>
      <c r="I110" s="173">
        <f>IF(F110="",0,IF(F110="Fremdpersonal",VLOOKUP(D110,Tariftabellen!$T$3:$V$24,3,0),VLOOKUP(D110,Tariftabellen!$T$3:$V$24,2,0)))</f>
        <v>0</v>
      </c>
      <c r="J110" s="54" t="str">
        <f t="shared" ca="1" si="22"/>
        <v/>
      </c>
      <c r="K110" s="82" t="str">
        <f t="shared" ca="1" si="23"/>
        <v/>
      </c>
      <c r="L110" s="119">
        <f t="shared" si="17"/>
        <v>0</v>
      </c>
      <c r="M110" s="166">
        <f>IF(OR(F110="Minijob",F110="Fremdpersonal",H110=0),0,($M$1*L110+('(A) AG-Anteil Soz.Vers.'!$C$8*'(A) Pers. paL'!$H110))*12)</f>
        <v>0</v>
      </c>
      <c r="N110" s="54">
        <f t="shared" ca="1" si="24"/>
        <v>0</v>
      </c>
      <c r="O110" s="39">
        <f>IF(OR(F110="Minijob",F110="Fremdpersonal",H110=0),0,IF((L110*12+M110+N110)&gt;'(A) AG-Anteil Soz.Vers.'!$C$33,'(A) AG-Anteil Soz.Vers.'!$C$33*$O$1,(L110*12+M110+N110)*$O$1))</f>
        <v>0</v>
      </c>
      <c r="P110" s="39">
        <f ca="1">IF(F110="Fremdpersonal",0,IF(F110="Minijob",L110*12*'(A) AG-Anteil Soz.Vers.'!$C$30,IF((L110*12+M110+N110)&gt;'(A) AG-Anteil Soz.Vers.'!$C$32,'(A) AG-Anteil Soz.Vers.'!$C$32*$P$1,(L110*12+M110+N110)*$P$1)))</f>
        <v>0</v>
      </c>
      <c r="Q110" s="54">
        <f t="shared" si="15"/>
        <v>0</v>
      </c>
      <c r="R110" s="166">
        <f t="shared" si="16"/>
        <v>0</v>
      </c>
      <c r="S110" s="85">
        <f t="shared" ca="1" si="25"/>
        <v>0</v>
      </c>
      <c r="T110" s="40"/>
    </row>
    <row r="111" spans="1:20">
      <c r="A111" s="115"/>
      <c r="B111" s="115"/>
      <c r="C111" s="115"/>
      <c r="D111" s="9"/>
      <c r="E111" s="6"/>
      <c r="F111" s="6"/>
      <c r="G111" s="6"/>
      <c r="H111" s="111"/>
      <c r="I111" s="173">
        <f>IF(F111="",0,IF(F111="Fremdpersonal",VLOOKUP(D111,Tariftabellen!$T$3:$V$24,3,0),VLOOKUP(D111,Tariftabellen!$T$3:$V$24,2,0)))</f>
        <v>0</v>
      </c>
      <c r="J111" s="54" t="str">
        <f t="shared" ca="1" si="22"/>
        <v/>
      </c>
      <c r="K111" s="82" t="str">
        <f t="shared" ca="1" si="23"/>
        <v/>
      </c>
      <c r="L111" s="119">
        <f t="shared" si="17"/>
        <v>0</v>
      </c>
      <c r="M111" s="166">
        <f>IF(OR(F111="Minijob",F111="Fremdpersonal",H111=0),0,($M$1*L111+('(A) AG-Anteil Soz.Vers.'!$C$8*'(A) Pers. paL'!$H111))*12)</f>
        <v>0</v>
      </c>
      <c r="N111" s="54">
        <f t="shared" ca="1" si="24"/>
        <v>0</v>
      </c>
      <c r="O111" s="39">
        <f>IF(OR(F111="Minijob",F111="Fremdpersonal",H111=0),0,IF((L111*12+M111+N111)&gt;'(A) AG-Anteil Soz.Vers.'!$C$33,'(A) AG-Anteil Soz.Vers.'!$C$33*$O$1,(L111*12+M111+N111)*$O$1))</f>
        <v>0</v>
      </c>
      <c r="P111" s="39">
        <f ca="1">IF(F111="Fremdpersonal",0,IF(F111="Minijob",L111*12*'(A) AG-Anteil Soz.Vers.'!$C$30,IF((L111*12+M111+N111)&gt;'(A) AG-Anteil Soz.Vers.'!$C$32,'(A) AG-Anteil Soz.Vers.'!$C$32*$P$1,(L111*12+M111+N111)*$P$1)))</f>
        <v>0</v>
      </c>
      <c r="Q111" s="54">
        <f t="shared" si="15"/>
        <v>0</v>
      </c>
      <c r="R111" s="166">
        <f t="shared" si="16"/>
        <v>0</v>
      </c>
      <c r="S111" s="85">
        <f t="shared" ca="1" si="25"/>
        <v>0</v>
      </c>
      <c r="T111" s="40"/>
    </row>
    <row r="112" spans="1:20">
      <c r="A112" s="115"/>
      <c r="B112" s="115"/>
      <c r="C112" s="115"/>
      <c r="D112" s="9"/>
      <c r="E112" s="6"/>
      <c r="F112" s="6"/>
      <c r="G112" s="6"/>
      <c r="H112" s="111"/>
      <c r="I112" s="173">
        <f>IF(F112="",0,IF(F112="Fremdpersonal",VLOOKUP(D112,Tariftabellen!$T$3:$V$24,3,0),VLOOKUP(D112,Tariftabellen!$T$3:$V$24,2,0)))</f>
        <v>0</v>
      </c>
      <c r="J112" s="54" t="str">
        <f t="shared" ca="1" si="22"/>
        <v/>
      </c>
      <c r="K112" s="82" t="str">
        <f t="shared" ca="1" si="23"/>
        <v/>
      </c>
      <c r="L112" s="119">
        <f t="shared" si="17"/>
        <v>0</v>
      </c>
      <c r="M112" s="166">
        <f>IF(OR(F112="Minijob",F112="Fremdpersonal",H112=0),0,($M$1*L112+('(A) AG-Anteil Soz.Vers.'!$C$8*'(A) Pers. paL'!$H112))*12)</f>
        <v>0</v>
      </c>
      <c r="N112" s="54">
        <f t="shared" ca="1" si="24"/>
        <v>0</v>
      </c>
      <c r="O112" s="39">
        <f>IF(OR(F112="Minijob",F112="Fremdpersonal",H112=0),0,IF((L112*12+M112+N112)&gt;'(A) AG-Anteil Soz.Vers.'!$C$33,'(A) AG-Anteil Soz.Vers.'!$C$33*$O$1,(L112*12+M112+N112)*$O$1))</f>
        <v>0</v>
      </c>
      <c r="P112" s="39">
        <f ca="1">IF(F112="Fremdpersonal",0,IF(F112="Minijob",L112*12*'(A) AG-Anteil Soz.Vers.'!$C$30,IF((L112*12+M112+N112)&gt;'(A) AG-Anteil Soz.Vers.'!$C$32,'(A) AG-Anteil Soz.Vers.'!$C$32*$P$1,(L112*12+M112+N112)*$P$1)))</f>
        <v>0</v>
      </c>
      <c r="Q112" s="54">
        <f t="shared" si="15"/>
        <v>0</v>
      </c>
      <c r="R112" s="166">
        <f t="shared" si="16"/>
        <v>0</v>
      </c>
      <c r="S112" s="85">
        <f t="shared" ca="1" si="25"/>
        <v>0</v>
      </c>
      <c r="T112" s="40"/>
    </row>
    <row r="113" spans="1:20">
      <c r="A113" s="115"/>
      <c r="B113" s="115"/>
      <c r="C113" s="115"/>
      <c r="D113" s="9"/>
      <c r="E113" s="6"/>
      <c r="F113" s="6"/>
      <c r="G113" s="6"/>
      <c r="H113" s="111"/>
      <c r="I113" s="173">
        <f>IF(F113="",0,IF(F113="Fremdpersonal",VLOOKUP(D113,Tariftabellen!$T$3:$V$24,3,0),VLOOKUP(D113,Tariftabellen!$T$3:$V$24,2,0)))</f>
        <v>0</v>
      </c>
      <c r="J113" s="54" t="str">
        <f t="shared" ca="1" si="22"/>
        <v/>
      </c>
      <c r="K113" s="82" t="str">
        <f t="shared" ca="1" si="23"/>
        <v/>
      </c>
      <c r="L113" s="119">
        <f t="shared" si="17"/>
        <v>0</v>
      </c>
      <c r="M113" s="166">
        <f>IF(OR(F113="Minijob",F113="Fremdpersonal",H113=0),0,($M$1*L113+('(A) AG-Anteil Soz.Vers.'!$C$8*'(A) Pers. paL'!$H113))*12)</f>
        <v>0</v>
      </c>
      <c r="N113" s="54">
        <f t="shared" ca="1" si="24"/>
        <v>0</v>
      </c>
      <c r="O113" s="39">
        <f>IF(OR(F113="Minijob",F113="Fremdpersonal",H113=0),0,IF((L113*12+M113+N113)&gt;'(A) AG-Anteil Soz.Vers.'!$C$33,'(A) AG-Anteil Soz.Vers.'!$C$33*$O$1,(L113*12+M113+N113)*$O$1))</f>
        <v>0</v>
      </c>
      <c r="P113" s="39">
        <f ca="1">IF(F113="Fremdpersonal",0,IF(F113="Minijob",L113*12*'(A) AG-Anteil Soz.Vers.'!$C$30,IF((L113*12+M113+N113)&gt;'(A) AG-Anteil Soz.Vers.'!$C$32,'(A) AG-Anteil Soz.Vers.'!$C$32*$P$1,(L113*12+M113+N113)*$P$1)))</f>
        <v>0</v>
      </c>
      <c r="Q113" s="54">
        <f t="shared" si="15"/>
        <v>0</v>
      </c>
      <c r="R113" s="166">
        <f t="shared" si="16"/>
        <v>0</v>
      </c>
      <c r="S113" s="85">
        <f t="shared" ca="1" si="25"/>
        <v>0</v>
      </c>
      <c r="T113" s="40"/>
    </row>
    <row r="114" spans="1:20">
      <c r="A114" s="115"/>
      <c r="B114" s="115"/>
      <c r="C114" s="115"/>
      <c r="D114" s="9"/>
      <c r="E114" s="6"/>
      <c r="F114" s="6"/>
      <c r="G114" s="6"/>
      <c r="H114" s="111"/>
      <c r="I114" s="173">
        <f>IF(F114="",0,IF(F114="Fremdpersonal",VLOOKUP(D114,Tariftabellen!$T$3:$V$24,3,0),VLOOKUP(D114,Tariftabellen!$T$3:$V$24,2,0)))</f>
        <v>0</v>
      </c>
      <c r="J114" s="54" t="str">
        <f t="shared" ca="1" si="22"/>
        <v/>
      </c>
      <c r="K114" s="82" t="str">
        <f t="shared" ca="1" si="23"/>
        <v/>
      </c>
      <c r="L114" s="119">
        <f t="shared" si="17"/>
        <v>0</v>
      </c>
      <c r="M114" s="166">
        <f>IF(OR(F114="Minijob",F114="Fremdpersonal",H114=0),0,($M$1*L114+('(A) AG-Anteil Soz.Vers.'!$C$8*'(A) Pers. paL'!$H114))*12)</f>
        <v>0</v>
      </c>
      <c r="N114" s="54">
        <f t="shared" ca="1" si="24"/>
        <v>0</v>
      </c>
      <c r="O114" s="39">
        <f>IF(OR(F114="Minijob",F114="Fremdpersonal",H114=0),0,IF((L114*12+M114+N114)&gt;'(A) AG-Anteil Soz.Vers.'!$C$33,'(A) AG-Anteil Soz.Vers.'!$C$33*$O$1,(L114*12+M114+N114)*$O$1))</f>
        <v>0</v>
      </c>
      <c r="P114" s="39">
        <f ca="1">IF(F114="Fremdpersonal",0,IF(F114="Minijob",L114*12*'(A) AG-Anteil Soz.Vers.'!$C$30,IF((L114*12+M114+N114)&gt;'(A) AG-Anteil Soz.Vers.'!$C$32,'(A) AG-Anteil Soz.Vers.'!$C$32*$P$1,(L114*12+M114+N114)*$P$1)))</f>
        <v>0</v>
      </c>
      <c r="Q114" s="54">
        <f t="shared" si="15"/>
        <v>0</v>
      </c>
      <c r="R114" s="166">
        <f t="shared" si="16"/>
        <v>0</v>
      </c>
      <c r="S114" s="85">
        <f t="shared" ca="1" si="25"/>
        <v>0</v>
      </c>
      <c r="T114" s="40"/>
    </row>
    <row r="115" spans="1:20">
      <c r="A115" s="115"/>
      <c r="B115" s="115"/>
      <c r="C115" s="115"/>
      <c r="D115" s="9"/>
      <c r="E115" s="6"/>
      <c r="F115" s="6"/>
      <c r="G115" s="6"/>
      <c r="H115" s="111"/>
      <c r="I115" s="173">
        <f>IF(F115="",0,IF(F115="Fremdpersonal",VLOOKUP(D115,Tariftabellen!$T$3:$V$24,3,0),VLOOKUP(D115,Tariftabellen!$T$3:$V$24,2,0)))</f>
        <v>0</v>
      </c>
      <c r="J115" s="54" t="str">
        <f t="shared" ca="1" si="22"/>
        <v/>
      </c>
      <c r="K115" s="82" t="str">
        <f t="shared" ca="1" si="23"/>
        <v/>
      </c>
      <c r="L115" s="119">
        <f t="shared" si="17"/>
        <v>0</v>
      </c>
      <c r="M115" s="166">
        <f>IF(OR(F115="Minijob",F115="Fremdpersonal",H115=0),0,($M$1*L115+('(A) AG-Anteil Soz.Vers.'!$C$8*'(A) Pers. paL'!$H115))*12)</f>
        <v>0</v>
      </c>
      <c r="N115" s="54">
        <f t="shared" ca="1" si="24"/>
        <v>0</v>
      </c>
      <c r="O115" s="39">
        <f>IF(OR(F115="Minijob",F115="Fremdpersonal",H115=0),0,IF((L115*12+M115+N115)&gt;'(A) AG-Anteil Soz.Vers.'!$C$33,'(A) AG-Anteil Soz.Vers.'!$C$33*$O$1,(L115*12+M115+N115)*$O$1))</f>
        <v>0</v>
      </c>
      <c r="P115" s="39">
        <f ca="1">IF(F115="Fremdpersonal",0,IF(F115="Minijob",L115*12*'(A) AG-Anteil Soz.Vers.'!$C$30,IF((L115*12+M115+N115)&gt;'(A) AG-Anteil Soz.Vers.'!$C$32,'(A) AG-Anteil Soz.Vers.'!$C$32*$P$1,(L115*12+M115+N115)*$P$1)))</f>
        <v>0</v>
      </c>
      <c r="Q115" s="54">
        <f t="shared" si="15"/>
        <v>0</v>
      </c>
      <c r="R115" s="166">
        <f t="shared" si="16"/>
        <v>0</v>
      </c>
      <c r="S115" s="85">
        <f t="shared" ca="1" si="25"/>
        <v>0</v>
      </c>
      <c r="T115" s="40"/>
    </row>
    <row r="116" spans="1:20">
      <c r="A116" s="115"/>
      <c r="B116" s="115"/>
      <c r="C116" s="115"/>
      <c r="D116" s="9"/>
      <c r="E116" s="6"/>
      <c r="F116" s="6"/>
      <c r="G116" s="6"/>
      <c r="H116" s="111"/>
      <c r="I116" s="173">
        <f>IF(F116="",0,IF(F116="Fremdpersonal",VLOOKUP(D116,Tariftabellen!$T$3:$V$24,3,0),VLOOKUP(D116,Tariftabellen!$T$3:$V$24,2,0)))</f>
        <v>0</v>
      </c>
      <c r="J116" s="54" t="str">
        <f t="shared" ca="1" si="22"/>
        <v/>
      </c>
      <c r="K116" s="82" t="str">
        <f t="shared" ca="1" si="23"/>
        <v/>
      </c>
      <c r="L116" s="119">
        <f t="shared" si="17"/>
        <v>0</v>
      </c>
      <c r="M116" s="166">
        <f>IF(OR(F116="Minijob",F116="Fremdpersonal",H116=0),0,($M$1*L116+('(A) AG-Anteil Soz.Vers.'!$C$8*'(A) Pers. paL'!$H116))*12)</f>
        <v>0</v>
      </c>
      <c r="N116" s="54">
        <f t="shared" ca="1" si="24"/>
        <v>0</v>
      </c>
      <c r="O116" s="39">
        <f>IF(OR(F116="Minijob",F116="Fremdpersonal",H116=0),0,IF((L116*12+M116+N116)&gt;'(A) AG-Anteil Soz.Vers.'!$C$33,'(A) AG-Anteil Soz.Vers.'!$C$33*$O$1,(L116*12+M116+N116)*$O$1))</f>
        <v>0</v>
      </c>
      <c r="P116" s="39">
        <f ca="1">IF(F116="Fremdpersonal",0,IF(F116="Minijob",L116*12*'(A) AG-Anteil Soz.Vers.'!$C$30,IF((L116*12+M116+N116)&gt;'(A) AG-Anteil Soz.Vers.'!$C$32,'(A) AG-Anteil Soz.Vers.'!$C$32*$P$1,(L116*12+M116+N116)*$P$1)))</f>
        <v>0</v>
      </c>
      <c r="Q116" s="54">
        <f t="shared" si="15"/>
        <v>0</v>
      </c>
      <c r="R116" s="166">
        <f t="shared" si="16"/>
        <v>0</v>
      </c>
      <c r="S116" s="85">
        <f t="shared" ca="1" si="25"/>
        <v>0</v>
      </c>
      <c r="T116" s="40"/>
    </row>
    <row r="117" spans="1:20">
      <c r="A117" s="115"/>
      <c r="B117" s="115"/>
      <c r="C117" s="115"/>
      <c r="D117" s="9"/>
      <c r="E117" s="6"/>
      <c r="F117" s="6"/>
      <c r="G117" s="6"/>
      <c r="H117" s="111"/>
      <c r="I117" s="173">
        <f>IF(F117="",0,IF(F117="Fremdpersonal",VLOOKUP(D117,Tariftabellen!$T$3:$V$24,3,0),VLOOKUP(D117,Tariftabellen!$T$3:$V$24,2,0)))</f>
        <v>0</v>
      </c>
      <c r="J117" s="54" t="str">
        <f t="shared" ca="1" si="22"/>
        <v/>
      </c>
      <c r="K117" s="82" t="str">
        <f t="shared" ca="1" si="23"/>
        <v/>
      </c>
      <c r="L117" s="119">
        <f t="shared" si="17"/>
        <v>0</v>
      </c>
      <c r="M117" s="166">
        <f>IF(OR(F117="Minijob",F117="Fremdpersonal",H117=0),0,($M$1*L117+('(A) AG-Anteil Soz.Vers.'!$C$8*'(A) Pers. paL'!$H117))*12)</f>
        <v>0</v>
      </c>
      <c r="N117" s="54">
        <f t="shared" ca="1" si="24"/>
        <v>0</v>
      </c>
      <c r="O117" s="39">
        <f>IF(OR(F117="Minijob",F117="Fremdpersonal",H117=0),0,IF((L117*12+M117+N117)&gt;'(A) AG-Anteil Soz.Vers.'!$C$33,'(A) AG-Anteil Soz.Vers.'!$C$33*$O$1,(L117*12+M117+N117)*$O$1))</f>
        <v>0</v>
      </c>
      <c r="P117" s="39">
        <f ca="1">IF(F117="Fremdpersonal",0,IF(F117="Minijob",L117*12*'(A) AG-Anteil Soz.Vers.'!$C$30,IF((L117*12+M117+N117)&gt;'(A) AG-Anteil Soz.Vers.'!$C$32,'(A) AG-Anteil Soz.Vers.'!$C$32*$P$1,(L117*12+M117+N117)*$P$1)))</f>
        <v>0</v>
      </c>
      <c r="Q117" s="54">
        <f t="shared" si="15"/>
        <v>0</v>
      </c>
      <c r="R117" s="166">
        <f t="shared" si="16"/>
        <v>0</v>
      </c>
      <c r="S117" s="85">
        <f t="shared" ca="1" si="25"/>
        <v>0</v>
      </c>
      <c r="T117" s="40"/>
    </row>
    <row r="118" spans="1:20">
      <c r="A118" s="115"/>
      <c r="B118" s="115"/>
      <c r="C118" s="115"/>
      <c r="D118" s="9"/>
      <c r="E118" s="6"/>
      <c r="F118" s="6"/>
      <c r="G118" s="6"/>
      <c r="H118" s="111"/>
      <c r="I118" s="173">
        <f>IF(F118="",0,IF(F118="Fremdpersonal",VLOOKUP(D118,Tariftabellen!$T$3:$V$24,3,0),VLOOKUP(D118,Tariftabellen!$T$3:$V$24,2,0)))</f>
        <v>0</v>
      </c>
      <c r="J118" s="54" t="str">
        <f t="shared" ca="1" si="22"/>
        <v/>
      </c>
      <c r="K118" s="82" t="str">
        <f t="shared" ca="1" si="23"/>
        <v/>
      </c>
      <c r="L118" s="119">
        <f t="shared" si="17"/>
        <v>0</v>
      </c>
      <c r="M118" s="166">
        <f>IF(OR(F118="Minijob",F118="Fremdpersonal",H118=0),0,($M$1*L118+('(A) AG-Anteil Soz.Vers.'!$C$8*'(A) Pers. paL'!$H118))*12)</f>
        <v>0</v>
      </c>
      <c r="N118" s="54">
        <f t="shared" ca="1" si="24"/>
        <v>0</v>
      </c>
      <c r="O118" s="39">
        <f>IF(OR(F118="Minijob",F118="Fremdpersonal",H118=0),0,IF((L118*12+M118+N118)&gt;'(A) AG-Anteil Soz.Vers.'!$C$33,'(A) AG-Anteil Soz.Vers.'!$C$33*$O$1,(L118*12+M118+N118)*$O$1))</f>
        <v>0</v>
      </c>
      <c r="P118" s="39">
        <f ca="1">IF(F118="Fremdpersonal",0,IF(F118="Minijob",L118*12*'(A) AG-Anteil Soz.Vers.'!$C$30,IF((L118*12+M118+N118)&gt;'(A) AG-Anteil Soz.Vers.'!$C$32,'(A) AG-Anteil Soz.Vers.'!$C$32*$P$1,(L118*12+M118+N118)*$P$1)))</f>
        <v>0</v>
      </c>
      <c r="Q118" s="54">
        <f t="shared" si="15"/>
        <v>0</v>
      </c>
      <c r="R118" s="166">
        <f t="shared" si="16"/>
        <v>0</v>
      </c>
      <c r="S118" s="85">
        <f t="shared" ca="1" si="25"/>
        <v>0</v>
      </c>
      <c r="T118" s="40"/>
    </row>
    <row r="119" spans="1:20">
      <c r="A119" s="115"/>
      <c r="B119" s="115"/>
      <c r="C119" s="115"/>
      <c r="D119" s="9"/>
      <c r="E119" s="6"/>
      <c r="F119" s="6"/>
      <c r="G119" s="6"/>
      <c r="H119" s="111"/>
      <c r="I119" s="173">
        <f>IF(F119="",0,IF(F119="Fremdpersonal",VLOOKUP(D119,Tariftabellen!$T$3:$V$24,3,0),VLOOKUP(D119,Tariftabellen!$T$3:$V$24,2,0)))</f>
        <v>0</v>
      </c>
      <c r="J119" s="54" t="str">
        <f t="shared" ca="1" si="22"/>
        <v/>
      </c>
      <c r="K119" s="82" t="str">
        <f t="shared" ca="1" si="23"/>
        <v/>
      </c>
      <c r="L119" s="119">
        <f t="shared" si="17"/>
        <v>0</v>
      </c>
      <c r="M119" s="166">
        <f>IF(OR(F119="Minijob",F119="Fremdpersonal",H119=0),0,($M$1*L119+('(A) AG-Anteil Soz.Vers.'!$C$8*'(A) Pers. paL'!$H119))*12)</f>
        <v>0</v>
      </c>
      <c r="N119" s="54">
        <f t="shared" ca="1" si="24"/>
        <v>0</v>
      </c>
      <c r="O119" s="39">
        <f>IF(OR(F119="Minijob",F119="Fremdpersonal",H119=0),0,IF((L119*12+M119+N119)&gt;'(A) AG-Anteil Soz.Vers.'!$C$33,'(A) AG-Anteil Soz.Vers.'!$C$33*$O$1,(L119*12+M119+N119)*$O$1))</f>
        <v>0</v>
      </c>
      <c r="P119" s="39">
        <f ca="1">IF(F119="Fremdpersonal",0,IF(F119="Minijob",L119*12*'(A) AG-Anteil Soz.Vers.'!$C$30,IF((L119*12+M119+N119)&gt;'(A) AG-Anteil Soz.Vers.'!$C$32,'(A) AG-Anteil Soz.Vers.'!$C$32*$P$1,(L119*12+M119+N119)*$P$1)))</f>
        <v>0</v>
      </c>
      <c r="Q119" s="54">
        <f t="shared" si="15"/>
        <v>0</v>
      </c>
      <c r="R119" s="166">
        <f t="shared" si="16"/>
        <v>0</v>
      </c>
      <c r="S119" s="85">
        <f t="shared" ca="1" si="25"/>
        <v>0</v>
      </c>
      <c r="T119" s="40"/>
    </row>
    <row r="120" spans="1:20">
      <c r="A120" s="115"/>
      <c r="B120" s="115"/>
      <c r="C120" s="115"/>
      <c r="D120" s="9"/>
      <c r="E120" s="6"/>
      <c r="F120" s="6"/>
      <c r="G120" s="6"/>
      <c r="H120" s="111"/>
      <c r="I120" s="173">
        <f>IF(F120="",0,IF(F120="Fremdpersonal",VLOOKUP(D120,Tariftabellen!$T$3:$V$24,3,0),VLOOKUP(D120,Tariftabellen!$T$3:$V$24,2,0)))</f>
        <v>0</v>
      </c>
      <c r="J120" s="54" t="str">
        <f t="shared" ca="1" si="22"/>
        <v/>
      </c>
      <c r="K120" s="82" t="str">
        <f t="shared" ca="1" si="23"/>
        <v/>
      </c>
      <c r="L120" s="119">
        <f t="shared" si="17"/>
        <v>0</v>
      </c>
      <c r="M120" s="166">
        <f>IF(OR(F120="Minijob",F120="Fremdpersonal",H120=0),0,($M$1*L120+('(A) AG-Anteil Soz.Vers.'!$C$8*'(A) Pers. paL'!$H120))*12)</f>
        <v>0</v>
      </c>
      <c r="N120" s="54">
        <f t="shared" ca="1" si="24"/>
        <v>0</v>
      </c>
      <c r="O120" s="39">
        <f>IF(OR(F120="Minijob",F120="Fremdpersonal",H120=0),0,IF((L120*12+M120+N120)&gt;'(A) AG-Anteil Soz.Vers.'!$C$33,'(A) AG-Anteil Soz.Vers.'!$C$33*$O$1,(L120*12+M120+N120)*$O$1))</f>
        <v>0</v>
      </c>
      <c r="P120" s="39">
        <f ca="1">IF(F120="Fremdpersonal",0,IF(F120="Minijob",L120*12*'(A) AG-Anteil Soz.Vers.'!$C$30,IF((L120*12+M120+N120)&gt;'(A) AG-Anteil Soz.Vers.'!$C$32,'(A) AG-Anteil Soz.Vers.'!$C$32*$P$1,(L120*12+M120+N120)*$P$1)))</f>
        <v>0</v>
      </c>
      <c r="Q120" s="54">
        <f t="shared" si="15"/>
        <v>0</v>
      </c>
      <c r="R120" s="166">
        <f t="shared" si="16"/>
        <v>0</v>
      </c>
      <c r="S120" s="85">
        <f t="shared" ca="1" si="25"/>
        <v>0</v>
      </c>
      <c r="T120" s="40"/>
    </row>
    <row r="121" spans="1:20">
      <c r="A121" s="115"/>
      <c r="B121" s="115"/>
      <c r="C121" s="115"/>
      <c r="D121" s="9"/>
      <c r="E121" s="6"/>
      <c r="F121" s="6"/>
      <c r="G121" s="6"/>
      <c r="H121" s="111"/>
      <c r="I121" s="173">
        <f>IF(F121="",0,IF(F121="Fremdpersonal",VLOOKUP(D121,Tariftabellen!$T$3:$V$24,3,0),VLOOKUP(D121,Tariftabellen!$T$3:$V$24,2,0)))</f>
        <v>0</v>
      </c>
      <c r="J121" s="54" t="str">
        <f t="shared" ca="1" si="22"/>
        <v/>
      </c>
      <c r="K121" s="82" t="str">
        <f t="shared" ca="1" si="23"/>
        <v/>
      </c>
      <c r="L121" s="119">
        <f t="shared" si="17"/>
        <v>0</v>
      </c>
      <c r="M121" s="166">
        <f>IF(OR(F121="Minijob",F121="Fremdpersonal",H121=0),0,($M$1*L121+('(A) AG-Anteil Soz.Vers.'!$C$8*'(A) Pers. paL'!$H121))*12)</f>
        <v>0</v>
      </c>
      <c r="N121" s="54">
        <f t="shared" ca="1" si="24"/>
        <v>0</v>
      </c>
      <c r="O121" s="39">
        <f>IF(OR(F121="Minijob",F121="Fremdpersonal",H121=0),0,IF((L121*12+M121+N121)&gt;'(A) AG-Anteil Soz.Vers.'!$C$33,'(A) AG-Anteil Soz.Vers.'!$C$33*$O$1,(L121*12+M121+N121)*$O$1))</f>
        <v>0</v>
      </c>
      <c r="P121" s="39">
        <f ca="1">IF(F121="Fremdpersonal",0,IF(F121="Minijob",L121*12*'(A) AG-Anteil Soz.Vers.'!$C$30,IF((L121*12+M121+N121)&gt;'(A) AG-Anteil Soz.Vers.'!$C$32,'(A) AG-Anteil Soz.Vers.'!$C$32*$P$1,(L121*12+M121+N121)*$P$1)))</f>
        <v>0</v>
      </c>
      <c r="Q121" s="54">
        <f t="shared" si="15"/>
        <v>0</v>
      </c>
      <c r="R121" s="166">
        <f t="shared" si="16"/>
        <v>0</v>
      </c>
      <c r="S121" s="85">
        <f t="shared" ca="1" si="25"/>
        <v>0</v>
      </c>
      <c r="T121" s="40"/>
    </row>
    <row r="122" spans="1:20">
      <c r="A122" s="115"/>
      <c r="B122" s="115"/>
      <c r="C122" s="115"/>
      <c r="D122" s="9"/>
      <c r="E122" s="6"/>
      <c r="F122" s="6"/>
      <c r="G122" s="6"/>
      <c r="H122" s="111"/>
      <c r="I122" s="173">
        <f>IF(F122="",0,IF(F122="Fremdpersonal",VLOOKUP(D122,Tariftabellen!$T$3:$V$24,3,0),VLOOKUP(D122,Tariftabellen!$T$3:$V$24,2,0)))</f>
        <v>0</v>
      </c>
      <c r="J122" s="54" t="str">
        <f t="shared" ca="1" si="22"/>
        <v/>
      </c>
      <c r="K122" s="82" t="str">
        <f t="shared" ca="1" si="23"/>
        <v/>
      </c>
      <c r="L122" s="119">
        <f t="shared" si="17"/>
        <v>0</v>
      </c>
      <c r="M122" s="166">
        <f>IF(OR(F122="Minijob",F122="Fremdpersonal",H122=0),0,($M$1*L122+('(A) AG-Anteil Soz.Vers.'!$C$8*'(A) Pers. paL'!$H122))*12)</f>
        <v>0</v>
      </c>
      <c r="N122" s="54">
        <f t="shared" ca="1" si="24"/>
        <v>0</v>
      </c>
      <c r="O122" s="39">
        <f>IF(OR(F122="Minijob",F122="Fremdpersonal",H122=0),0,IF((L122*12+M122+N122)&gt;'(A) AG-Anteil Soz.Vers.'!$C$33,'(A) AG-Anteil Soz.Vers.'!$C$33*$O$1,(L122*12+M122+N122)*$O$1))</f>
        <v>0</v>
      </c>
      <c r="P122" s="39">
        <f ca="1">IF(F122="Fremdpersonal",0,IF(F122="Minijob",L122*12*'(A) AG-Anteil Soz.Vers.'!$C$30,IF((L122*12+M122+N122)&gt;'(A) AG-Anteil Soz.Vers.'!$C$32,'(A) AG-Anteil Soz.Vers.'!$C$32*$P$1,(L122*12+M122+N122)*$P$1)))</f>
        <v>0</v>
      </c>
      <c r="Q122" s="54">
        <f t="shared" si="15"/>
        <v>0</v>
      </c>
      <c r="R122" s="166">
        <f t="shared" si="16"/>
        <v>0</v>
      </c>
      <c r="S122" s="85">
        <f t="shared" ca="1" si="25"/>
        <v>0</v>
      </c>
      <c r="T122" s="40"/>
    </row>
    <row r="123" spans="1:20">
      <c r="A123" s="115"/>
      <c r="B123" s="115"/>
      <c r="C123" s="115"/>
      <c r="D123" s="9"/>
      <c r="E123" s="6"/>
      <c r="F123" s="6"/>
      <c r="G123" s="6"/>
      <c r="H123" s="111"/>
      <c r="I123" s="173">
        <f>IF(F123="",0,IF(F123="Fremdpersonal",VLOOKUP(D123,Tariftabellen!$T$3:$V$24,3,0),VLOOKUP(D123,Tariftabellen!$T$3:$V$24,2,0)))</f>
        <v>0</v>
      </c>
      <c r="J123" s="54" t="str">
        <f t="shared" ca="1" si="22"/>
        <v/>
      </c>
      <c r="K123" s="82" t="str">
        <f t="shared" ca="1" si="23"/>
        <v/>
      </c>
      <c r="L123" s="119">
        <f t="shared" si="17"/>
        <v>0</v>
      </c>
      <c r="M123" s="166">
        <f>IF(OR(F123="Minijob",F123="Fremdpersonal",H123=0),0,($M$1*L123+('(A) AG-Anteil Soz.Vers.'!$C$8*'(A) Pers. paL'!$H123))*12)</f>
        <v>0</v>
      </c>
      <c r="N123" s="54">
        <f t="shared" ca="1" si="24"/>
        <v>0</v>
      </c>
      <c r="O123" s="39">
        <f>IF(OR(F123="Minijob",F123="Fremdpersonal",H123=0),0,IF((L123*12+M123+N123)&gt;'(A) AG-Anteil Soz.Vers.'!$C$33,'(A) AG-Anteil Soz.Vers.'!$C$33*$O$1,(L123*12+M123+N123)*$O$1))</f>
        <v>0</v>
      </c>
      <c r="P123" s="39">
        <f ca="1">IF(F123="Fremdpersonal",0,IF(F123="Minijob",L123*12*'(A) AG-Anteil Soz.Vers.'!$C$30,IF((L123*12+M123+N123)&gt;'(A) AG-Anteil Soz.Vers.'!$C$32,'(A) AG-Anteil Soz.Vers.'!$C$32*$P$1,(L123*12+M123+N123)*$P$1)))</f>
        <v>0</v>
      </c>
      <c r="Q123" s="54">
        <f t="shared" si="15"/>
        <v>0</v>
      </c>
      <c r="R123" s="166">
        <f t="shared" si="16"/>
        <v>0</v>
      </c>
      <c r="S123" s="85">
        <f t="shared" ca="1" si="25"/>
        <v>0</v>
      </c>
      <c r="T123" s="40"/>
    </row>
    <row r="124" spans="1:20">
      <c r="A124" s="115"/>
      <c r="B124" s="115"/>
      <c r="C124" s="115"/>
      <c r="D124" s="9"/>
      <c r="E124" s="6"/>
      <c r="F124" s="6"/>
      <c r="G124" s="6"/>
      <c r="H124" s="111"/>
      <c r="I124" s="173">
        <f>IF(F124="",0,IF(F124="Fremdpersonal",VLOOKUP(D124,Tariftabellen!$T$3:$V$24,3,0),VLOOKUP(D124,Tariftabellen!$T$3:$V$24,2,0)))</f>
        <v>0</v>
      </c>
      <c r="J124" s="54" t="str">
        <f t="shared" ca="1" si="22"/>
        <v/>
      </c>
      <c r="K124" s="82" t="str">
        <f t="shared" ca="1" si="23"/>
        <v/>
      </c>
      <c r="L124" s="119">
        <f t="shared" si="17"/>
        <v>0</v>
      </c>
      <c r="M124" s="166">
        <f>IF(OR(F124="Minijob",F124="Fremdpersonal",H124=0),0,($M$1*L124+('(A) AG-Anteil Soz.Vers.'!$C$8*'(A) Pers. paL'!$H124))*12)</f>
        <v>0</v>
      </c>
      <c r="N124" s="54">
        <f t="shared" ca="1" si="24"/>
        <v>0</v>
      </c>
      <c r="O124" s="39">
        <f>IF(OR(F124="Minijob",F124="Fremdpersonal",H124=0),0,IF((L124*12+M124+N124)&gt;'(A) AG-Anteil Soz.Vers.'!$C$33,'(A) AG-Anteil Soz.Vers.'!$C$33*$O$1,(L124*12+M124+N124)*$O$1))</f>
        <v>0</v>
      </c>
      <c r="P124" s="39">
        <f ca="1">IF(F124="Fremdpersonal",0,IF(F124="Minijob",L124*12*'(A) AG-Anteil Soz.Vers.'!$C$30,IF((L124*12+M124+N124)&gt;'(A) AG-Anteil Soz.Vers.'!$C$32,'(A) AG-Anteil Soz.Vers.'!$C$32*$P$1,(L124*12+M124+N124)*$P$1)))</f>
        <v>0</v>
      </c>
      <c r="Q124" s="54">
        <f t="shared" si="15"/>
        <v>0</v>
      </c>
      <c r="R124" s="166">
        <f t="shared" si="16"/>
        <v>0</v>
      </c>
      <c r="S124" s="85">
        <f t="shared" ca="1" si="25"/>
        <v>0</v>
      </c>
      <c r="T124" s="40"/>
    </row>
    <row r="125" spans="1:20">
      <c r="A125" s="115"/>
      <c r="B125" s="115"/>
      <c r="C125" s="115"/>
      <c r="D125" s="9"/>
      <c r="E125" s="6"/>
      <c r="F125" s="6"/>
      <c r="G125" s="6"/>
      <c r="H125" s="111"/>
      <c r="I125" s="173">
        <f>IF(F125="",0,IF(F125="Fremdpersonal",VLOOKUP(D125,Tariftabellen!$T$3:$V$24,3,0),VLOOKUP(D125,Tariftabellen!$T$3:$V$24,2,0)))</f>
        <v>0</v>
      </c>
      <c r="J125" s="54" t="str">
        <f t="shared" ca="1" si="22"/>
        <v/>
      </c>
      <c r="K125" s="82" t="str">
        <f t="shared" ca="1" si="23"/>
        <v/>
      </c>
      <c r="L125" s="119">
        <f t="shared" si="17"/>
        <v>0</v>
      </c>
      <c r="M125" s="166">
        <f>IF(OR(F125="Minijob",F125="Fremdpersonal",H125=0),0,($M$1*L125+('(A) AG-Anteil Soz.Vers.'!$C$8*'(A) Pers. paL'!$H125))*12)</f>
        <v>0</v>
      </c>
      <c r="N125" s="54">
        <f t="shared" ca="1" si="24"/>
        <v>0</v>
      </c>
      <c r="O125" s="39">
        <f>IF(OR(F125="Minijob",F125="Fremdpersonal",H125=0),0,IF((L125*12+M125+N125)&gt;'(A) AG-Anteil Soz.Vers.'!$C$33,'(A) AG-Anteil Soz.Vers.'!$C$33*$O$1,(L125*12+M125+N125)*$O$1))</f>
        <v>0</v>
      </c>
      <c r="P125" s="39">
        <f ca="1">IF(F125="Fremdpersonal",0,IF(F125="Minijob",L125*12*'(A) AG-Anteil Soz.Vers.'!$C$30,IF((L125*12+M125+N125)&gt;'(A) AG-Anteil Soz.Vers.'!$C$32,'(A) AG-Anteil Soz.Vers.'!$C$32*$P$1,(L125*12+M125+N125)*$P$1)))</f>
        <v>0</v>
      </c>
      <c r="Q125" s="54">
        <f t="shared" si="15"/>
        <v>0</v>
      </c>
      <c r="R125" s="166">
        <f t="shared" si="16"/>
        <v>0</v>
      </c>
      <c r="S125" s="85">
        <f t="shared" ca="1" si="25"/>
        <v>0</v>
      </c>
      <c r="T125" s="40"/>
    </row>
    <row r="126" spans="1:20">
      <c r="A126" s="115"/>
      <c r="B126" s="115"/>
      <c r="C126" s="115"/>
      <c r="D126" s="9"/>
      <c r="E126" s="6"/>
      <c r="F126" s="6"/>
      <c r="G126" s="6"/>
      <c r="H126" s="111"/>
      <c r="I126" s="173">
        <f>IF(F126="",0,IF(F126="Fremdpersonal",VLOOKUP(D126,Tariftabellen!$T$3:$V$24,3,0),VLOOKUP(D126,Tariftabellen!$T$3:$V$24,2,0)))</f>
        <v>0</v>
      </c>
      <c r="J126" s="54" t="str">
        <f t="shared" ca="1" si="22"/>
        <v/>
      </c>
      <c r="K126" s="82" t="str">
        <f t="shared" ca="1" si="23"/>
        <v/>
      </c>
      <c r="L126" s="119">
        <f t="shared" si="17"/>
        <v>0</v>
      </c>
      <c r="M126" s="166">
        <f>IF(OR(F126="Minijob",F126="Fremdpersonal",H126=0),0,($M$1*L126+('(A) AG-Anteil Soz.Vers.'!$C$8*'(A) Pers. paL'!$H126))*12)</f>
        <v>0</v>
      </c>
      <c r="N126" s="54">
        <f t="shared" ca="1" si="24"/>
        <v>0</v>
      </c>
      <c r="O126" s="39">
        <f>IF(OR(F126="Minijob",F126="Fremdpersonal",H126=0),0,IF((L126*12+M126+N126)&gt;'(A) AG-Anteil Soz.Vers.'!$C$33,'(A) AG-Anteil Soz.Vers.'!$C$33*$O$1,(L126*12+M126+N126)*$O$1))</f>
        <v>0</v>
      </c>
      <c r="P126" s="39">
        <f ca="1">IF(F126="Fremdpersonal",0,IF(F126="Minijob",L126*12*'(A) AG-Anteil Soz.Vers.'!$C$30,IF((L126*12+M126+N126)&gt;'(A) AG-Anteil Soz.Vers.'!$C$32,'(A) AG-Anteil Soz.Vers.'!$C$32*$P$1,(L126*12+M126+N126)*$P$1)))</f>
        <v>0</v>
      </c>
      <c r="Q126" s="54">
        <f t="shared" si="15"/>
        <v>0</v>
      </c>
      <c r="R126" s="166">
        <f t="shared" si="16"/>
        <v>0</v>
      </c>
      <c r="S126" s="85">
        <f t="shared" ca="1" si="25"/>
        <v>0</v>
      </c>
      <c r="T126" s="40"/>
    </row>
    <row r="127" spans="1:20">
      <c r="A127" s="115"/>
      <c r="B127" s="115"/>
      <c r="C127" s="115"/>
      <c r="D127" s="9"/>
      <c r="E127" s="6"/>
      <c r="F127" s="6"/>
      <c r="G127" s="6"/>
      <c r="H127" s="111"/>
      <c r="I127" s="173">
        <f>IF(F127="",0,IF(F127="Fremdpersonal",VLOOKUP(D127,Tariftabellen!$T$3:$V$24,3,0),VLOOKUP(D127,Tariftabellen!$T$3:$V$24,2,0)))</f>
        <v>0</v>
      </c>
      <c r="J127" s="54" t="str">
        <f t="shared" ca="1" si="22"/>
        <v/>
      </c>
      <c r="K127" s="82" t="str">
        <f t="shared" ca="1" si="23"/>
        <v/>
      </c>
      <c r="L127" s="119">
        <f t="shared" si="17"/>
        <v>0</v>
      </c>
      <c r="M127" s="166">
        <f>IF(OR(F127="Minijob",F127="Fremdpersonal",H127=0),0,($M$1*L127+('(A) AG-Anteil Soz.Vers.'!$C$8*'(A) Pers. paL'!$H127))*12)</f>
        <v>0</v>
      </c>
      <c r="N127" s="54">
        <f t="shared" ca="1" si="24"/>
        <v>0</v>
      </c>
      <c r="O127" s="39">
        <f>IF(OR(F127="Minijob",F127="Fremdpersonal",H127=0),0,IF((L127*12+M127+N127)&gt;'(A) AG-Anteil Soz.Vers.'!$C$33,'(A) AG-Anteil Soz.Vers.'!$C$33*$O$1,(L127*12+M127+N127)*$O$1))</f>
        <v>0</v>
      </c>
      <c r="P127" s="39">
        <f ca="1">IF(F127="Fremdpersonal",0,IF(F127="Minijob",L127*12*'(A) AG-Anteil Soz.Vers.'!$C$30,IF((L127*12+M127+N127)&gt;'(A) AG-Anteil Soz.Vers.'!$C$32,'(A) AG-Anteil Soz.Vers.'!$C$32*$P$1,(L127*12+M127+N127)*$P$1)))</f>
        <v>0</v>
      </c>
      <c r="Q127" s="54">
        <f t="shared" si="15"/>
        <v>0</v>
      </c>
      <c r="R127" s="166">
        <f t="shared" si="16"/>
        <v>0</v>
      </c>
      <c r="S127" s="85">
        <f t="shared" ca="1" si="25"/>
        <v>0</v>
      </c>
      <c r="T127" s="40"/>
    </row>
    <row r="128" spans="1:20">
      <c r="A128" s="115"/>
      <c r="B128" s="115"/>
      <c r="C128" s="115"/>
      <c r="D128" s="9"/>
      <c r="E128" s="6"/>
      <c r="F128" s="6"/>
      <c r="G128" s="6"/>
      <c r="H128" s="111"/>
      <c r="I128" s="173">
        <f>IF(F128="",0,IF(F128="Fremdpersonal",VLOOKUP(D128,Tariftabellen!$T$3:$V$24,3,0),VLOOKUP(D128,Tariftabellen!$T$3:$V$24,2,0)))</f>
        <v>0</v>
      </c>
      <c r="J128" s="54" t="str">
        <f t="shared" ca="1" si="22"/>
        <v/>
      </c>
      <c r="K128" s="82" t="str">
        <f t="shared" ca="1" si="23"/>
        <v/>
      </c>
      <c r="L128" s="119">
        <f t="shared" si="17"/>
        <v>0</v>
      </c>
      <c r="M128" s="166">
        <f>IF(OR(F128="Minijob",F128="Fremdpersonal",H128=0),0,($M$1*L128+('(A) AG-Anteil Soz.Vers.'!$C$8*'(A) Pers. paL'!$H128))*12)</f>
        <v>0</v>
      </c>
      <c r="N128" s="54">
        <f t="shared" ca="1" si="24"/>
        <v>0</v>
      </c>
      <c r="O128" s="39">
        <f>IF(OR(F128="Minijob",F128="Fremdpersonal",H128=0),0,IF((L128*12+M128+N128)&gt;'(A) AG-Anteil Soz.Vers.'!$C$33,'(A) AG-Anteil Soz.Vers.'!$C$33*$O$1,(L128*12+M128+N128)*$O$1))</f>
        <v>0</v>
      </c>
      <c r="P128" s="39">
        <f ca="1">IF(F128="Fremdpersonal",0,IF(F128="Minijob",L128*12*'(A) AG-Anteil Soz.Vers.'!$C$30,IF((L128*12+M128+N128)&gt;'(A) AG-Anteil Soz.Vers.'!$C$32,'(A) AG-Anteil Soz.Vers.'!$C$32*$P$1,(L128*12+M128+N128)*$P$1)))</f>
        <v>0</v>
      </c>
      <c r="Q128" s="54">
        <f t="shared" si="15"/>
        <v>0</v>
      </c>
      <c r="R128" s="166">
        <f t="shared" si="16"/>
        <v>0</v>
      </c>
      <c r="S128" s="85">
        <f t="shared" ca="1" si="25"/>
        <v>0</v>
      </c>
      <c r="T128" s="40"/>
    </row>
    <row r="129" spans="1:20">
      <c r="A129" s="115"/>
      <c r="B129" s="115"/>
      <c r="C129" s="115"/>
      <c r="D129" s="9"/>
      <c r="E129" s="6"/>
      <c r="F129" s="6"/>
      <c r="G129" s="6"/>
      <c r="H129" s="111"/>
      <c r="I129" s="173">
        <f>IF(F129="",0,IF(F129="Fremdpersonal",VLOOKUP(D129,Tariftabellen!$T$3:$V$24,3,0),VLOOKUP(D129,Tariftabellen!$T$3:$V$24,2,0)))</f>
        <v>0</v>
      </c>
      <c r="J129" s="54" t="str">
        <f t="shared" ca="1" si="22"/>
        <v/>
      </c>
      <c r="K129" s="82" t="str">
        <f t="shared" ca="1" si="23"/>
        <v/>
      </c>
      <c r="L129" s="119">
        <f t="shared" si="17"/>
        <v>0</v>
      </c>
      <c r="M129" s="166">
        <f>IF(OR(F129="Minijob",F129="Fremdpersonal",H129=0),0,($M$1*L129+('(A) AG-Anteil Soz.Vers.'!$C$8*'(A) Pers. paL'!$H129))*12)</f>
        <v>0</v>
      </c>
      <c r="N129" s="54">
        <f t="shared" ca="1" si="24"/>
        <v>0</v>
      </c>
      <c r="O129" s="39">
        <f>IF(OR(F129="Minijob",F129="Fremdpersonal",H129=0),0,IF((L129*12+M129+N129)&gt;'(A) AG-Anteil Soz.Vers.'!$C$33,'(A) AG-Anteil Soz.Vers.'!$C$33*$O$1,(L129*12+M129+N129)*$O$1))</f>
        <v>0</v>
      </c>
      <c r="P129" s="39">
        <f ca="1">IF(F129="Fremdpersonal",0,IF(F129="Minijob",L129*12*'(A) AG-Anteil Soz.Vers.'!$C$30,IF((L129*12+M129+N129)&gt;'(A) AG-Anteil Soz.Vers.'!$C$32,'(A) AG-Anteil Soz.Vers.'!$C$32*$P$1,(L129*12+M129+N129)*$P$1)))</f>
        <v>0</v>
      </c>
      <c r="Q129" s="54">
        <f t="shared" si="15"/>
        <v>0</v>
      </c>
      <c r="R129" s="166">
        <f t="shared" si="16"/>
        <v>0</v>
      </c>
      <c r="S129" s="85">
        <f t="shared" ca="1" si="25"/>
        <v>0</v>
      </c>
      <c r="T129" s="40"/>
    </row>
    <row r="130" spans="1:20">
      <c r="A130" s="115"/>
      <c r="B130" s="115"/>
      <c r="C130" s="115"/>
      <c r="D130" s="9"/>
      <c r="E130" s="6"/>
      <c r="F130" s="6"/>
      <c r="G130" s="6"/>
      <c r="H130" s="111"/>
      <c r="I130" s="173">
        <f>IF(F130="",0,IF(F130="Fremdpersonal",VLOOKUP(D130,Tariftabellen!$T$3:$V$24,3,0),VLOOKUP(D130,Tariftabellen!$T$3:$V$24,2,0)))</f>
        <v>0</v>
      </c>
      <c r="J130" s="54" t="str">
        <f t="shared" ca="1" si="22"/>
        <v/>
      </c>
      <c r="K130" s="82" t="str">
        <f t="shared" ca="1" si="23"/>
        <v/>
      </c>
      <c r="L130" s="119">
        <f t="shared" si="17"/>
        <v>0</v>
      </c>
      <c r="M130" s="166">
        <f>IF(OR(F130="Minijob",F130="Fremdpersonal",H130=0),0,($M$1*L130+('(A) AG-Anteil Soz.Vers.'!$C$8*'(A) Pers. paL'!$H130))*12)</f>
        <v>0</v>
      </c>
      <c r="N130" s="54">
        <f t="shared" ca="1" si="24"/>
        <v>0</v>
      </c>
      <c r="O130" s="39">
        <f>IF(OR(F130="Minijob",F130="Fremdpersonal",H130=0),0,IF((L130*12+M130+N130)&gt;'(A) AG-Anteil Soz.Vers.'!$C$33,'(A) AG-Anteil Soz.Vers.'!$C$33*$O$1,(L130*12+M130+N130)*$O$1))</f>
        <v>0</v>
      </c>
      <c r="P130" s="39">
        <f ca="1">IF(F130="Fremdpersonal",0,IF(F130="Minijob",L130*12*'(A) AG-Anteil Soz.Vers.'!$C$30,IF((L130*12+M130+N130)&gt;'(A) AG-Anteil Soz.Vers.'!$C$32,'(A) AG-Anteil Soz.Vers.'!$C$32*$P$1,(L130*12+M130+N130)*$P$1)))</f>
        <v>0</v>
      </c>
      <c r="Q130" s="54">
        <f t="shared" si="15"/>
        <v>0</v>
      </c>
      <c r="R130" s="166">
        <f t="shared" si="16"/>
        <v>0</v>
      </c>
      <c r="S130" s="85">
        <f t="shared" ca="1" si="25"/>
        <v>0</v>
      </c>
      <c r="T130" s="40"/>
    </row>
    <row r="131" spans="1:20">
      <c r="A131" s="115"/>
      <c r="B131" s="115"/>
      <c r="C131" s="115"/>
      <c r="D131" s="9"/>
      <c r="E131" s="6"/>
      <c r="F131" s="6"/>
      <c r="G131" s="6"/>
      <c r="H131" s="111"/>
      <c r="I131" s="173">
        <f>IF(F131="",0,IF(F131="Fremdpersonal",VLOOKUP(D131,Tariftabellen!$T$3:$V$24,3,0),VLOOKUP(D131,Tariftabellen!$T$3:$V$24,2,0)))</f>
        <v>0</v>
      </c>
      <c r="J131" s="54" t="str">
        <f t="shared" ca="1" si="22"/>
        <v/>
      </c>
      <c r="K131" s="82" t="str">
        <f t="shared" ca="1" si="23"/>
        <v/>
      </c>
      <c r="L131" s="119">
        <f t="shared" si="17"/>
        <v>0</v>
      </c>
      <c r="M131" s="166">
        <f>IF(OR(F131="Minijob",F131="Fremdpersonal",H131=0),0,($M$1*L131+('(A) AG-Anteil Soz.Vers.'!$C$8*'(A) Pers. paL'!$H131))*12)</f>
        <v>0</v>
      </c>
      <c r="N131" s="54">
        <f t="shared" ca="1" si="24"/>
        <v>0</v>
      </c>
      <c r="O131" s="39">
        <f>IF(OR(F131="Minijob",F131="Fremdpersonal",H131=0),0,IF((L131*12+M131+N131)&gt;'(A) AG-Anteil Soz.Vers.'!$C$33,'(A) AG-Anteil Soz.Vers.'!$C$33*$O$1,(L131*12+M131+N131)*$O$1))</f>
        <v>0</v>
      </c>
      <c r="P131" s="39">
        <f ca="1">IF(F131="Fremdpersonal",0,IF(F131="Minijob",L131*12*'(A) AG-Anteil Soz.Vers.'!$C$30,IF((L131*12+M131+N131)&gt;'(A) AG-Anteil Soz.Vers.'!$C$32,'(A) AG-Anteil Soz.Vers.'!$C$32*$P$1,(L131*12+M131+N131)*$P$1)))</f>
        <v>0</v>
      </c>
      <c r="Q131" s="54">
        <f t="shared" si="15"/>
        <v>0</v>
      </c>
      <c r="R131" s="166">
        <f t="shared" si="16"/>
        <v>0</v>
      </c>
      <c r="S131" s="85">
        <f t="shared" ca="1" si="25"/>
        <v>0</v>
      </c>
      <c r="T131" s="40"/>
    </row>
    <row r="132" spans="1:20">
      <c r="A132" s="115"/>
      <c r="B132" s="115"/>
      <c r="C132" s="115"/>
      <c r="D132" s="9"/>
      <c r="E132" s="6"/>
      <c r="F132" s="6"/>
      <c r="G132" s="6"/>
      <c r="H132" s="111"/>
      <c r="I132" s="173">
        <f>IF(F132="",0,IF(F132="Fremdpersonal",VLOOKUP(D132,Tariftabellen!$T$3:$V$24,3,0),VLOOKUP(D132,Tariftabellen!$T$3:$V$24,2,0)))</f>
        <v>0</v>
      </c>
      <c r="J132" s="54" t="str">
        <f t="shared" ca="1" si="22"/>
        <v/>
      </c>
      <c r="K132" s="82" t="str">
        <f t="shared" ca="1" si="23"/>
        <v/>
      </c>
      <c r="L132" s="119">
        <f t="shared" si="17"/>
        <v>0</v>
      </c>
      <c r="M132" s="166">
        <f>IF(OR(F132="Minijob",F132="Fremdpersonal",H132=0),0,($M$1*L132+('(A) AG-Anteil Soz.Vers.'!$C$8*'(A) Pers. paL'!$H132))*12)</f>
        <v>0</v>
      </c>
      <c r="N132" s="54">
        <f t="shared" ca="1" si="24"/>
        <v>0</v>
      </c>
      <c r="O132" s="39">
        <f>IF(OR(F132="Minijob",F132="Fremdpersonal",H132=0),0,IF((L132*12+M132+N132)&gt;'(A) AG-Anteil Soz.Vers.'!$C$33,'(A) AG-Anteil Soz.Vers.'!$C$33*$O$1,(L132*12+M132+N132)*$O$1))</f>
        <v>0</v>
      </c>
      <c r="P132" s="39">
        <f ca="1">IF(F132="Fremdpersonal",0,IF(F132="Minijob",L132*12*'(A) AG-Anteil Soz.Vers.'!$C$30,IF((L132*12+M132+N132)&gt;'(A) AG-Anteil Soz.Vers.'!$C$32,'(A) AG-Anteil Soz.Vers.'!$C$32*$P$1,(L132*12+M132+N132)*$P$1)))</f>
        <v>0</v>
      </c>
      <c r="Q132" s="54">
        <f t="shared" ref="Q132:Q195" si="26">IF(OR(F132="Minijob",F132="Fremdpersonal",H132=0),0,+$Q$1*(L132*12+SUM(M132:N132)))</f>
        <v>0</v>
      </c>
      <c r="R132" s="166">
        <f t="shared" ref="R132:R195" si="27">IF(OR(F132="Minijob",F132="Fremdpersonal",H132=0),0,+$R$1*L132*12)</f>
        <v>0</v>
      </c>
      <c r="S132" s="85">
        <f t="shared" ca="1" si="25"/>
        <v>0</v>
      </c>
      <c r="T132" s="40"/>
    </row>
    <row r="133" spans="1:20">
      <c r="A133" s="115"/>
      <c r="B133" s="115"/>
      <c r="C133" s="115"/>
      <c r="D133" s="9"/>
      <c r="E133" s="6"/>
      <c r="F133" s="6"/>
      <c r="G133" s="6"/>
      <c r="H133" s="111"/>
      <c r="I133" s="173">
        <f>IF(F133="",0,IF(F133="Fremdpersonal",VLOOKUP(D133,Tariftabellen!$T$3:$V$24,3,0),VLOOKUP(D133,Tariftabellen!$T$3:$V$24,2,0)))</f>
        <v>0</v>
      </c>
      <c r="J133" s="54" t="str">
        <f t="shared" ca="1" si="22"/>
        <v/>
      </c>
      <c r="K133" s="82" t="str">
        <f t="shared" ca="1" si="23"/>
        <v/>
      </c>
      <c r="L133" s="119">
        <f t="shared" ref="L133:L196" si="28">IF(F133&gt;0,J133*H133,0)</f>
        <v>0</v>
      </c>
      <c r="M133" s="166">
        <f>IF(OR(F133="Minijob",F133="Fremdpersonal",H133=0),0,($M$1*L133+('(A) AG-Anteil Soz.Vers.'!$C$8*'(A) Pers. paL'!$H133))*12)</f>
        <v>0</v>
      </c>
      <c r="N133" s="54">
        <f t="shared" ca="1" si="24"/>
        <v>0</v>
      </c>
      <c r="O133" s="39">
        <f>IF(OR(F133="Minijob",F133="Fremdpersonal",H133=0),0,IF((L133*12+M133+N133)&gt;'(A) AG-Anteil Soz.Vers.'!$C$33,'(A) AG-Anteil Soz.Vers.'!$C$33*$O$1,(L133*12+M133+N133)*$O$1))</f>
        <v>0</v>
      </c>
      <c r="P133" s="39">
        <f ca="1">IF(F133="Fremdpersonal",0,IF(F133="Minijob",L133*12*'(A) AG-Anteil Soz.Vers.'!$C$30,IF((L133*12+M133+N133)&gt;'(A) AG-Anteil Soz.Vers.'!$C$32,'(A) AG-Anteil Soz.Vers.'!$C$32*$P$1,(L133*12+M133+N133)*$P$1)))</f>
        <v>0</v>
      </c>
      <c r="Q133" s="54">
        <f t="shared" si="26"/>
        <v>0</v>
      </c>
      <c r="R133" s="166">
        <f t="shared" si="27"/>
        <v>0</v>
      </c>
      <c r="S133" s="85">
        <f t="shared" ca="1" si="25"/>
        <v>0</v>
      </c>
      <c r="T133" s="40"/>
    </row>
    <row r="134" spans="1:20">
      <c r="A134" s="115"/>
      <c r="B134" s="115"/>
      <c r="C134" s="115"/>
      <c r="D134" s="9"/>
      <c r="E134" s="6"/>
      <c r="F134" s="6"/>
      <c r="G134" s="6"/>
      <c r="H134" s="111"/>
      <c r="I134" s="173">
        <f>IF(F134="",0,IF(F134="Fremdpersonal",VLOOKUP(D134,Tariftabellen!$T$3:$V$24,3,0),VLOOKUP(D134,Tariftabellen!$T$3:$V$24,2,0)))</f>
        <v>0</v>
      </c>
      <c r="J134" s="54" t="str">
        <f t="shared" ref="J134:J163" ca="1" si="29">IF(ISERROR(VLOOKUP(F134,INDIRECT("Tab_"&amp;E134),G134+2,0)),"",VLOOKUP(F134,INDIRECT("Tab_"&amp;E134),G134+2,0)*(1+$J$1))</f>
        <v/>
      </c>
      <c r="K134" s="82" t="str">
        <f t="shared" ref="K134:K163" ca="1" si="30">IF(AND($K$1&gt;0,H134&gt;0),$K$1,IF(ISERROR(VLOOKUP(F134,INDIRECT("Tab_"&amp;E134),2,0)),"",VLOOKUP(F134,INDIRECT("Tab_"&amp;E134),2,0)))</f>
        <v/>
      </c>
      <c r="L134" s="119">
        <f t="shared" si="28"/>
        <v>0</v>
      </c>
      <c r="M134" s="166">
        <f>IF(OR(F134="Minijob",F134="Fremdpersonal",H134=0),0,($M$1*L134+('(A) AG-Anteil Soz.Vers.'!$C$8*'(A) Pers. paL'!$H134))*12)</f>
        <v>0</v>
      </c>
      <c r="N134" s="54">
        <f t="shared" ref="N134:N163" ca="1" si="31">IF(ISERROR(K134*L134),0,K134*L134)</f>
        <v>0</v>
      </c>
      <c r="O134" s="39">
        <f>IF(OR(F134="Minijob",F134="Fremdpersonal",H134=0),0,IF((L134*12+M134+N134)&gt;'(A) AG-Anteil Soz.Vers.'!$C$33,'(A) AG-Anteil Soz.Vers.'!$C$33*$O$1,(L134*12+M134+N134)*$O$1))</f>
        <v>0</v>
      </c>
      <c r="P134" s="39">
        <f ca="1">IF(F134="Fremdpersonal",0,IF(F134="Minijob",L134*12*'(A) AG-Anteil Soz.Vers.'!$C$30,IF((L134*12+M134+N134)&gt;'(A) AG-Anteil Soz.Vers.'!$C$32,'(A) AG-Anteil Soz.Vers.'!$C$32*$P$1,(L134*12+M134+N134)*$P$1)))</f>
        <v>0</v>
      </c>
      <c r="Q134" s="54">
        <f t="shared" si="26"/>
        <v>0</v>
      </c>
      <c r="R134" s="166">
        <f t="shared" si="27"/>
        <v>0</v>
      </c>
      <c r="S134" s="85">
        <f t="shared" ref="S134:S163" ca="1" si="32">(L134*12+SUM(M134:R134))</f>
        <v>0</v>
      </c>
      <c r="T134" s="40"/>
    </row>
    <row r="135" spans="1:20">
      <c r="A135" s="115"/>
      <c r="B135" s="115"/>
      <c r="C135" s="115"/>
      <c r="D135" s="9"/>
      <c r="E135" s="6"/>
      <c r="F135" s="6"/>
      <c r="G135" s="6"/>
      <c r="H135" s="111"/>
      <c r="I135" s="173">
        <f>IF(F135="",0,IF(F135="Fremdpersonal",VLOOKUP(D135,Tariftabellen!$T$3:$V$24,3,0),VLOOKUP(D135,Tariftabellen!$T$3:$V$24,2,0)))</f>
        <v>0</v>
      </c>
      <c r="J135" s="54" t="str">
        <f t="shared" ca="1" si="29"/>
        <v/>
      </c>
      <c r="K135" s="82" t="str">
        <f t="shared" ca="1" si="30"/>
        <v/>
      </c>
      <c r="L135" s="119">
        <f t="shared" si="28"/>
        <v>0</v>
      </c>
      <c r="M135" s="166">
        <f>IF(OR(F135="Minijob",F135="Fremdpersonal",H135=0),0,($M$1*L135+('(A) AG-Anteil Soz.Vers.'!$C$8*'(A) Pers. paL'!$H135))*12)</f>
        <v>0</v>
      </c>
      <c r="N135" s="54">
        <f t="shared" ca="1" si="31"/>
        <v>0</v>
      </c>
      <c r="O135" s="39">
        <f>IF(OR(F135="Minijob",F135="Fremdpersonal",H135=0),0,IF((L135*12+M135+N135)&gt;'(A) AG-Anteil Soz.Vers.'!$C$33,'(A) AG-Anteil Soz.Vers.'!$C$33*$O$1,(L135*12+M135+N135)*$O$1))</f>
        <v>0</v>
      </c>
      <c r="P135" s="39">
        <f ca="1">IF(F135="Fremdpersonal",0,IF(F135="Minijob",L135*12*'(A) AG-Anteil Soz.Vers.'!$C$30,IF((L135*12+M135+N135)&gt;'(A) AG-Anteil Soz.Vers.'!$C$32,'(A) AG-Anteil Soz.Vers.'!$C$32*$P$1,(L135*12+M135+N135)*$P$1)))</f>
        <v>0</v>
      </c>
      <c r="Q135" s="54">
        <f t="shared" si="26"/>
        <v>0</v>
      </c>
      <c r="R135" s="166">
        <f t="shared" si="27"/>
        <v>0</v>
      </c>
      <c r="S135" s="85">
        <f t="shared" ca="1" si="32"/>
        <v>0</v>
      </c>
      <c r="T135" s="40"/>
    </row>
    <row r="136" spans="1:20">
      <c r="A136" s="115"/>
      <c r="B136" s="115"/>
      <c r="C136" s="115"/>
      <c r="D136" s="9"/>
      <c r="E136" s="6"/>
      <c r="F136" s="6"/>
      <c r="G136" s="6"/>
      <c r="H136" s="111"/>
      <c r="I136" s="173">
        <f>IF(F136="",0,IF(F136="Fremdpersonal",VLOOKUP(D136,Tariftabellen!$T$3:$V$24,3,0),VLOOKUP(D136,Tariftabellen!$T$3:$V$24,2,0)))</f>
        <v>0</v>
      </c>
      <c r="J136" s="54" t="str">
        <f t="shared" ca="1" si="29"/>
        <v/>
      </c>
      <c r="K136" s="82" t="str">
        <f t="shared" ca="1" si="30"/>
        <v/>
      </c>
      <c r="L136" s="119">
        <f t="shared" si="28"/>
        <v>0</v>
      </c>
      <c r="M136" s="166">
        <f>IF(OR(F136="Minijob",F136="Fremdpersonal",H136=0),0,($M$1*L136+('(A) AG-Anteil Soz.Vers.'!$C$8*'(A) Pers. paL'!$H136))*12)</f>
        <v>0</v>
      </c>
      <c r="N136" s="54">
        <f t="shared" ca="1" si="31"/>
        <v>0</v>
      </c>
      <c r="O136" s="39">
        <f>IF(OR(F136="Minijob",F136="Fremdpersonal",H136=0),0,IF((L136*12+M136+N136)&gt;'(A) AG-Anteil Soz.Vers.'!$C$33,'(A) AG-Anteil Soz.Vers.'!$C$33*$O$1,(L136*12+M136+N136)*$O$1))</f>
        <v>0</v>
      </c>
      <c r="P136" s="39">
        <f ca="1">IF(F136="Fremdpersonal",0,IF(F136="Minijob",L136*12*'(A) AG-Anteil Soz.Vers.'!$C$30,IF((L136*12+M136+N136)&gt;'(A) AG-Anteil Soz.Vers.'!$C$32,'(A) AG-Anteil Soz.Vers.'!$C$32*$P$1,(L136*12+M136+N136)*$P$1)))</f>
        <v>0</v>
      </c>
      <c r="Q136" s="54">
        <f t="shared" si="26"/>
        <v>0</v>
      </c>
      <c r="R136" s="166">
        <f t="shared" si="27"/>
        <v>0</v>
      </c>
      <c r="S136" s="85">
        <f t="shared" ca="1" si="32"/>
        <v>0</v>
      </c>
      <c r="T136" s="40"/>
    </row>
    <row r="137" spans="1:20">
      <c r="A137" s="115"/>
      <c r="B137" s="115"/>
      <c r="C137" s="115"/>
      <c r="D137" s="9"/>
      <c r="E137" s="6"/>
      <c r="F137" s="6"/>
      <c r="G137" s="6"/>
      <c r="H137" s="111"/>
      <c r="I137" s="173">
        <f>IF(F137="",0,IF(F137="Fremdpersonal",VLOOKUP(D137,Tariftabellen!$T$3:$V$24,3,0),VLOOKUP(D137,Tariftabellen!$T$3:$V$24,2,0)))</f>
        <v>0</v>
      </c>
      <c r="J137" s="54" t="str">
        <f t="shared" ca="1" si="29"/>
        <v/>
      </c>
      <c r="K137" s="82" t="str">
        <f t="shared" ca="1" si="30"/>
        <v/>
      </c>
      <c r="L137" s="119">
        <f t="shared" si="28"/>
        <v>0</v>
      </c>
      <c r="M137" s="166">
        <f>IF(OR(F137="Minijob",F137="Fremdpersonal",H137=0),0,($M$1*L137+('(A) AG-Anteil Soz.Vers.'!$C$8*'(A) Pers. paL'!$H137))*12)</f>
        <v>0</v>
      </c>
      <c r="N137" s="54">
        <f t="shared" ca="1" si="31"/>
        <v>0</v>
      </c>
      <c r="O137" s="39">
        <f>IF(OR(F137="Minijob",F137="Fremdpersonal",H137=0),0,IF((L137*12+M137+N137)&gt;'(A) AG-Anteil Soz.Vers.'!$C$33,'(A) AG-Anteil Soz.Vers.'!$C$33*$O$1,(L137*12+M137+N137)*$O$1))</f>
        <v>0</v>
      </c>
      <c r="P137" s="39">
        <f ca="1">IF(F137="Fremdpersonal",0,IF(F137="Minijob",L137*12*'(A) AG-Anteil Soz.Vers.'!$C$30,IF((L137*12+M137+N137)&gt;'(A) AG-Anteil Soz.Vers.'!$C$32,'(A) AG-Anteil Soz.Vers.'!$C$32*$P$1,(L137*12+M137+N137)*$P$1)))</f>
        <v>0</v>
      </c>
      <c r="Q137" s="54">
        <f t="shared" si="26"/>
        <v>0</v>
      </c>
      <c r="R137" s="166">
        <f t="shared" si="27"/>
        <v>0</v>
      </c>
      <c r="S137" s="85">
        <f t="shared" ca="1" si="32"/>
        <v>0</v>
      </c>
      <c r="T137" s="40"/>
    </row>
    <row r="138" spans="1:20">
      <c r="A138" s="115"/>
      <c r="B138" s="115"/>
      <c r="C138" s="115"/>
      <c r="D138" s="9"/>
      <c r="E138" s="6"/>
      <c r="F138" s="6"/>
      <c r="G138" s="6"/>
      <c r="H138" s="111"/>
      <c r="I138" s="173">
        <f>IF(F138="",0,IF(F138="Fremdpersonal",VLOOKUP(D138,Tariftabellen!$T$3:$V$24,3,0),VLOOKUP(D138,Tariftabellen!$T$3:$V$24,2,0)))</f>
        <v>0</v>
      </c>
      <c r="J138" s="54" t="str">
        <f t="shared" ca="1" si="29"/>
        <v/>
      </c>
      <c r="K138" s="82" t="str">
        <f t="shared" ca="1" si="30"/>
        <v/>
      </c>
      <c r="L138" s="119">
        <f t="shared" si="28"/>
        <v>0</v>
      </c>
      <c r="M138" s="166">
        <f>IF(OR(F138="Minijob",F138="Fremdpersonal",H138=0),0,($M$1*L138+('(A) AG-Anteil Soz.Vers.'!$C$8*'(A) Pers. paL'!$H138))*12)</f>
        <v>0</v>
      </c>
      <c r="N138" s="54">
        <f t="shared" ca="1" si="31"/>
        <v>0</v>
      </c>
      <c r="O138" s="39">
        <f>IF(OR(F138="Minijob",F138="Fremdpersonal",H138=0),0,IF((L138*12+M138+N138)&gt;'(A) AG-Anteil Soz.Vers.'!$C$33,'(A) AG-Anteil Soz.Vers.'!$C$33*$O$1,(L138*12+M138+N138)*$O$1))</f>
        <v>0</v>
      </c>
      <c r="P138" s="39">
        <f ca="1">IF(F138="Fremdpersonal",0,IF(F138="Minijob",L138*12*'(A) AG-Anteil Soz.Vers.'!$C$30,IF((L138*12+M138+N138)&gt;'(A) AG-Anteil Soz.Vers.'!$C$32,'(A) AG-Anteil Soz.Vers.'!$C$32*$P$1,(L138*12+M138+N138)*$P$1)))</f>
        <v>0</v>
      </c>
      <c r="Q138" s="54">
        <f t="shared" si="26"/>
        <v>0</v>
      </c>
      <c r="R138" s="166">
        <f t="shared" si="27"/>
        <v>0</v>
      </c>
      <c r="S138" s="85">
        <f t="shared" ca="1" si="32"/>
        <v>0</v>
      </c>
      <c r="T138" s="40"/>
    </row>
    <row r="139" spans="1:20">
      <c r="A139" s="115"/>
      <c r="B139" s="115"/>
      <c r="C139" s="115"/>
      <c r="D139" s="9"/>
      <c r="E139" s="6"/>
      <c r="F139" s="6"/>
      <c r="G139" s="6"/>
      <c r="H139" s="111"/>
      <c r="I139" s="173">
        <f>IF(F139="",0,IF(F139="Fremdpersonal",VLOOKUP(D139,Tariftabellen!$T$3:$V$24,3,0),VLOOKUP(D139,Tariftabellen!$T$3:$V$24,2,0)))</f>
        <v>0</v>
      </c>
      <c r="J139" s="54" t="str">
        <f t="shared" ca="1" si="29"/>
        <v/>
      </c>
      <c r="K139" s="82" t="str">
        <f t="shared" ca="1" si="30"/>
        <v/>
      </c>
      <c r="L139" s="119">
        <f t="shared" si="28"/>
        <v>0</v>
      </c>
      <c r="M139" s="166">
        <f>IF(OR(F139="Minijob",F139="Fremdpersonal",H139=0),0,($M$1*L139+('(A) AG-Anteil Soz.Vers.'!$C$8*'(A) Pers. paL'!$H139))*12)</f>
        <v>0</v>
      </c>
      <c r="N139" s="54">
        <f t="shared" ca="1" si="31"/>
        <v>0</v>
      </c>
      <c r="O139" s="39">
        <f>IF(OR(F139="Minijob",F139="Fremdpersonal",H139=0),0,IF((L139*12+M139+N139)&gt;'(A) AG-Anteil Soz.Vers.'!$C$33,'(A) AG-Anteil Soz.Vers.'!$C$33*$O$1,(L139*12+M139+N139)*$O$1))</f>
        <v>0</v>
      </c>
      <c r="P139" s="39">
        <f ca="1">IF(F139="Fremdpersonal",0,IF(F139="Minijob",L139*12*'(A) AG-Anteil Soz.Vers.'!$C$30,IF((L139*12+M139+N139)&gt;'(A) AG-Anteil Soz.Vers.'!$C$32,'(A) AG-Anteil Soz.Vers.'!$C$32*$P$1,(L139*12+M139+N139)*$P$1)))</f>
        <v>0</v>
      </c>
      <c r="Q139" s="54">
        <f t="shared" si="26"/>
        <v>0</v>
      </c>
      <c r="R139" s="166">
        <f t="shared" si="27"/>
        <v>0</v>
      </c>
      <c r="S139" s="85">
        <f t="shared" ca="1" si="32"/>
        <v>0</v>
      </c>
      <c r="T139" s="40"/>
    </row>
    <row r="140" spans="1:20">
      <c r="A140" s="115"/>
      <c r="B140" s="115"/>
      <c r="C140" s="115"/>
      <c r="D140" s="9"/>
      <c r="E140" s="6"/>
      <c r="F140" s="6"/>
      <c r="G140" s="6"/>
      <c r="H140" s="111"/>
      <c r="I140" s="173">
        <f>IF(F140="",0,IF(F140="Fremdpersonal",VLOOKUP(D140,Tariftabellen!$T$3:$V$24,3,0),VLOOKUP(D140,Tariftabellen!$T$3:$V$24,2,0)))</f>
        <v>0</v>
      </c>
      <c r="J140" s="54" t="str">
        <f t="shared" ca="1" si="29"/>
        <v/>
      </c>
      <c r="K140" s="82" t="str">
        <f t="shared" ca="1" si="30"/>
        <v/>
      </c>
      <c r="L140" s="119">
        <f t="shared" si="28"/>
        <v>0</v>
      </c>
      <c r="M140" s="166">
        <f>IF(OR(F140="Minijob",F140="Fremdpersonal",H140=0),0,($M$1*L140+('(A) AG-Anteil Soz.Vers.'!$C$8*'(A) Pers. paL'!$H140))*12)</f>
        <v>0</v>
      </c>
      <c r="N140" s="54">
        <f t="shared" ca="1" si="31"/>
        <v>0</v>
      </c>
      <c r="O140" s="39">
        <f>IF(OR(F140="Minijob",F140="Fremdpersonal",H140=0),0,IF((L140*12+M140+N140)&gt;'(A) AG-Anteil Soz.Vers.'!$C$33,'(A) AG-Anteil Soz.Vers.'!$C$33*$O$1,(L140*12+M140+N140)*$O$1))</f>
        <v>0</v>
      </c>
      <c r="P140" s="39">
        <f ca="1">IF(F140="Fremdpersonal",0,IF(F140="Minijob",L140*12*'(A) AG-Anteil Soz.Vers.'!$C$30,IF((L140*12+M140+N140)&gt;'(A) AG-Anteil Soz.Vers.'!$C$32,'(A) AG-Anteil Soz.Vers.'!$C$32*$P$1,(L140*12+M140+N140)*$P$1)))</f>
        <v>0</v>
      </c>
      <c r="Q140" s="54">
        <f t="shared" si="26"/>
        <v>0</v>
      </c>
      <c r="R140" s="166">
        <f t="shared" si="27"/>
        <v>0</v>
      </c>
      <c r="S140" s="85">
        <f t="shared" ca="1" si="32"/>
        <v>0</v>
      </c>
      <c r="T140" s="40"/>
    </row>
    <row r="141" spans="1:20">
      <c r="A141" s="115"/>
      <c r="B141" s="115"/>
      <c r="C141" s="115"/>
      <c r="D141" s="9"/>
      <c r="E141" s="6"/>
      <c r="F141" s="6"/>
      <c r="G141" s="6"/>
      <c r="H141" s="111"/>
      <c r="I141" s="173">
        <f>IF(F141="",0,IF(F141="Fremdpersonal",VLOOKUP(D141,Tariftabellen!$T$3:$V$24,3,0),VLOOKUP(D141,Tariftabellen!$T$3:$V$24,2,0)))</f>
        <v>0</v>
      </c>
      <c r="J141" s="54" t="str">
        <f t="shared" ca="1" si="29"/>
        <v/>
      </c>
      <c r="K141" s="82" t="str">
        <f t="shared" ca="1" si="30"/>
        <v/>
      </c>
      <c r="L141" s="119">
        <f t="shared" si="28"/>
        <v>0</v>
      </c>
      <c r="M141" s="166">
        <f>IF(OR(F141="Minijob",F141="Fremdpersonal",H141=0),0,($M$1*L141+('(A) AG-Anteil Soz.Vers.'!$C$8*'(A) Pers. paL'!$H141))*12)</f>
        <v>0</v>
      </c>
      <c r="N141" s="54">
        <f t="shared" ca="1" si="31"/>
        <v>0</v>
      </c>
      <c r="O141" s="39">
        <f>IF(OR(F141="Minijob",F141="Fremdpersonal",H141=0),0,IF((L141*12+M141+N141)&gt;'(A) AG-Anteil Soz.Vers.'!$C$33,'(A) AG-Anteil Soz.Vers.'!$C$33*$O$1,(L141*12+M141+N141)*$O$1))</f>
        <v>0</v>
      </c>
      <c r="P141" s="39">
        <f ca="1">IF(F141="Fremdpersonal",0,IF(F141="Minijob",L141*12*'(A) AG-Anteil Soz.Vers.'!$C$30,IF((L141*12+M141+N141)&gt;'(A) AG-Anteil Soz.Vers.'!$C$32,'(A) AG-Anteil Soz.Vers.'!$C$32*$P$1,(L141*12+M141+N141)*$P$1)))</f>
        <v>0</v>
      </c>
      <c r="Q141" s="54">
        <f t="shared" si="26"/>
        <v>0</v>
      </c>
      <c r="R141" s="166">
        <f t="shared" si="27"/>
        <v>0</v>
      </c>
      <c r="S141" s="85">
        <f t="shared" ca="1" si="32"/>
        <v>0</v>
      </c>
      <c r="T141" s="40"/>
    </row>
    <row r="142" spans="1:20">
      <c r="A142" s="115"/>
      <c r="B142" s="115"/>
      <c r="C142" s="115"/>
      <c r="D142" s="9"/>
      <c r="E142" s="6"/>
      <c r="F142" s="6"/>
      <c r="G142" s="6"/>
      <c r="H142" s="111"/>
      <c r="I142" s="173">
        <f>IF(F142="",0,IF(F142="Fremdpersonal",VLOOKUP(D142,Tariftabellen!$T$3:$V$24,3,0),VLOOKUP(D142,Tariftabellen!$T$3:$V$24,2,0)))</f>
        <v>0</v>
      </c>
      <c r="J142" s="54" t="str">
        <f t="shared" ca="1" si="29"/>
        <v/>
      </c>
      <c r="K142" s="82" t="str">
        <f t="shared" ca="1" si="30"/>
        <v/>
      </c>
      <c r="L142" s="119">
        <f t="shared" si="28"/>
        <v>0</v>
      </c>
      <c r="M142" s="166">
        <f>IF(OR(F142="Minijob",F142="Fremdpersonal",H142=0),0,($M$1*L142+('(A) AG-Anteil Soz.Vers.'!$C$8*'(A) Pers. paL'!$H142))*12)</f>
        <v>0</v>
      </c>
      <c r="N142" s="54">
        <f t="shared" ca="1" si="31"/>
        <v>0</v>
      </c>
      <c r="O142" s="39">
        <f>IF(OR(F142="Minijob",F142="Fremdpersonal",H142=0),0,IF((L142*12+M142+N142)&gt;'(A) AG-Anteil Soz.Vers.'!$C$33,'(A) AG-Anteil Soz.Vers.'!$C$33*$O$1,(L142*12+M142+N142)*$O$1))</f>
        <v>0</v>
      </c>
      <c r="P142" s="39">
        <f ca="1">IF(F142="Fremdpersonal",0,IF(F142="Minijob",L142*12*'(A) AG-Anteil Soz.Vers.'!$C$30,IF((L142*12+M142+N142)&gt;'(A) AG-Anteil Soz.Vers.'!$C$32,'(A) AG-Anteil Soz.Vers.'!$C$32*$P$1,(L142*12+M142+N142)*$P$1)))</f>
        <v>0</v>
      </c>
      <c r="Q142" s="54">
        <f t="shared" si="26"/>
        <v>0</v>
      </c>
      <c r="R142" s="166">
        <f t="shared" si="27"/>
        <v>0</v>
      </c>
      <c r="S142" s="85">
        <f t="shared" ca="1" si="32"/>
        <v>0</v>
      </c>
      <c r="T142" s="40"/>
    </row>
    <row r="143" spans="1:20">
      <c r="A143" s="115"/>
      <c r="B143" s="115"/>
      <c r="C143" s="115"/>
      <c r="D143" s="9"/>
      <c r="E143" s="6"/>
      <c r="F143" s="6"/>
      <c r="G143" s="6"/>
      <c r="H143" s="111"/>
      <c r="I143" s="173">
        <f>IF(F143="",0,IF(F143="Fremdpersonal",VLOOKUP(D143,Tariftabellen!$T$3:$V$24,3,0),VLOOKUP(D143,Tariftabellen!$T$3:$V$24,2,0)))</f>
        <v>0</v>
      </c>
      <c r="J143" s="54" t="str">
        <f t="shared" ca="1" si="29"/>
        <v/>
      </c>
      <c r="K143" s="82" t="str">
        <f t="shared" ca="1" si="30"/>
        <v/>
      </c>
      <c r="L143" s="119">
        <f t="shared" si="28"/>
        <v>0</v>
      </c>
      <c r="M143" s="166">
        <f>IF(OR(F143="Minijob",F143="Fremdpersonal",H143=0),0,($M$1*L143+('(A) AG-Anteil Soz.Vers.'!$C$8*'(A) Pers. paL'!$H143))*12)</f>
        <v>0</v>
      </c>
      <c r="N143" s="54">
        <f t="shared" ca="1" si="31"/>
        <v>0</v>
      </c>
      <c r="O143" s="39">
        <f>IF(OR(F143="Minijob",F143="Fremdpersonal",H143=0),0,IF((L143*12+M143+N143)&gt;'(A) AG-Anteil Soz.Vers.'!$C$33,'(A) AG-Anteil Soz.Vers.'!$C$33*$O$1,(L143*12+M143+N143)*$O$1))</f>
        <v>0</v>
      </c>
      <c r="P143" s="39">
        <f ca="1">IF(F143="Fremdpersonal",0,IF(F143="Minijob",L143*12*'(A) AG-Anteil Soz.Vers.'!$C$30,IF((L143*12+M143+N143)&gt;'(A) AG-Anteil Soz.Vers.'!$C$32,'(A) AG-Anteil Soz.Vers.'!$C$32*$P$1,(L143*12+M143+N143)*$P$1)))</f>
        <v>0</v>
      </c>
      <c r="Q143" s="54">
        <f t="shared" si="26"/>
        <v>0</v>
      </c>
      <c r="R143" s="166">
        <f t="shared" si="27"/>
        <v>0</v>
      </c>
      <c r="S143" s="85">
        <f t="shared" ca="1" si="32"/>
        <v>0</v>
      </c>
      <c r="T143" s="40"/>
    </row>
    <row r="144" spans="1:20">
      <c r="A144" s="115"/>
      <c r="B144" s="115"/>
      <c r="C144" s="115"/>
      <c r="D144" s="9"/>
      <c r="E144" s="6"/>
      <c r="F144" s="6"/>
      <c r="G144" s="6"/>
      <c r="H144" s="111"/>
      <c r="I144" s="173">
        <f>IF(F144="",0,IF(F144="Fremdpersonal",VLOOKUP(D144,Tariftabellen!$T$3:$V$24,3,0),VLOOKUP(D144,Tariftabellen!$T$3:$V$24,2,0)))</f>
        <v>0</v>
      </c>
      <c r="J144" s="54" t="str">
        <f t="shared" ca="1" si="29"/>
        <v/>
      </c>
      <c r="K144" s="82" t="str">
        <f t="shared" ca="1" si="30"/>
        <v/>
      </c>
      <c r="L144" s="119">
        <f t="shared" si="28"/>
        <v>0</v>
      </c>
      <c r="M144" s="166">
        <f>IF(OR(F144="Minijob",F144="Fremdpersonal",H144=0),0,($M$1*L144+('(A) AG-Anteil Soz.Vers.'!$C$8*'(A) Pers. paL'!$H144))*12)</f>
        <v>0</v>
      </c>
      <c r="N144" s="54">
        <f t="shared" ca="1" si="31"/>
        <v>0</v>
      </c>
      <c r="O144" s="39">
        <f>IF(OR(F144="Minijob",F144="Fremdpersonal",H144=0),0,IF((L144*12+M144+N144)&gt;'(A) AG-Anteil Soz.Vers.'!$C$33,'(A) AG-Anteil Soz.Vers.'!$C$33*$O$1,(L144*12+M144+N144)*$O$1))</f>
        <v>0</v>
      </c>
      <c r="P144" s="39">
        <f ca="1">IF(F144="Fremdpersonal",0,IF(F144="Minijob",L144*12*'(A) AG-Anteil Soz.Vers.'!$C$30,IF((L144*12+M144+N144)&gt;'(A) AG-Anteil Soz.Vers.'!$C$32,'(A) AG-Anteil Soz.Vers.'!$C$32*$P$1,(L144*12+M144+N144)*$P$1)))</f>
        <v>0</v>
      </c>
      <c r="Q144" s="54">
        <f t="shared" si="26"/>
        <v>0</v>
      </c>
      <c r="R144" s="166">
        <f t="shared" si="27"/>
        <v>0</v>
      </c>
      <c r="S144" s="85">
        <f t="shared" ca="1" si="32"/>
        <v>0</v>
      </c>
      <c r="T144" s="40"/>
    </row>
    <row r="145" spans="1:20">
      <c r="A145" s="115"/>
      <c r="B145" s="115"/>
      <c r="C145" s="115"/>
      <c r="D145" s="9"/>
      <c r="E145" s="6"/>
      <c r="F145" s="6"/>
      <c r="G145" s="6"/>
      <c r="H145" s="111"/>
      <c r="I145" s="173">
        <f>IF(F145="",0,IF(F145="Fremdpersonal",VLOOKUP(D145,Tariftabellen!$T$3:$V$24,3,0),VLOOKUP(D145,Tariftabellen!$T$3:$V$24,2,0)))</f>
        <v>0</v>
      </c>
      <c r="J145" s="54" t="str">
        <f t="shared" ca="1" si="29"/>
        <v/>
      </c>
      <c r="K145" s="82" t="str">
        <f t="shared" ca="1" si="30"/>
        <v/>
      </c>
      <c r="L145" s="119">
        <f t="shared" si="28"/>
        <v>0</v>
      </c>
      <c r="M145" s="166">
        <f>IF(OR(F145="Minijob",F145="Fremdpersonal",H145=0),0,($M$1*L145+('(A) AG-Anteil Soz.Vers.'!$C$8*'(A) Pers. paL'!$H145))*12)</f>
        <v>0</v>
      </c>
      <c r="N145" s="54">
        <f t="shared" ca="1" si="31"/>
        <v>0</v>
      </c>
      <c r="O145" s="39">
        <f>IF(OR(F145="Minijob",F145="Fremdpersonal",H145=0),0,IF((L145*12+M145+N145)&gt;'(A) AG-Anteil Soz.Vers.'!$C$33,'(A) AG-Anteil Soz.Vers.'!$C$33*$O$1,(L145*12+M145+N145)*$O$1))</f>
        <v>0</v>
      </c>
      <c r="P145" s="39">
        <f ca="1">IF(F145="Fremdpersonal",0,IF(F145="Minijob",L145*12*'(A) AG-Anteil Soz.Vers.'!$C$30,IF((L145*12+M145+N145)&gt;'(A) AG-Anteil Soz.Vers.'!$C$32,'(A) AG-Anteil Soz.Vers.'!$C$32*$P$1,(L145*12+M145+N145)*$P$1)))</f>
        <v>0</v>
      </c>
      <c r="Q145" s="54">
        <f t="shared" si="26"/>
        <v>0</v>
      </c>
      <c r="R145" s="166">
        <f t="shared" si="27"/>
        <v>0</v>
      </c>
      <c r="S145" s="85">
        <f t="shared" ca="1" si="32"/>
        <v>0</v>
      </c>
      <c r="T145" s="40"/>
    </row>
    <row r="146" spans="1:20">
      <c r="A146" s="115"/>
      <c r="B146" s="115"/>
      <c r="C146" s="115"/>
      <c r="D146" s="9"/>
      <c r="E146" s="6"/>
      <c r="F146" s="6"/>
      <c r="G146" s="6"/>
      <c r="H146" s="111"/>
      <c r="I146" s="173">
        <f>IF(F146="",0,IF(F146="Fremdpersonal",VLOOKUP(D146,Tariftabellen!$T$3:$V$24,3,0),VLOOKUP(D146,Tariftabellen!$T$3:$V$24,2,0)))</f>
        <v>0</v>
      </c>
      <c r="J146" s="54" t="str">
        <f t="shared" ca="1" si="29"/>
        <v/>
      </c>
      <c r="K146" s="82" t="str">
        <f t="shared" ca="1" si="30"/>
        <v/>
      </c>
      <c r="L146" s="119">
        <f t="shared" si="28"/>
        <v>0</v>
      </c>
      <c r="M146" s="166">
        <f>IF(OR(F146="Minijob",F146="Fremdpersonal",H146=0),0,($M$1*L146+('(A) AG-Anteil Soz.Vers.'!$C$8*'(A) Pers. paL'!$H146))*12)</f>
        <v>0</v>
      </c>
      <c r="N146" s="54">
        <f t="shared" ca="1" si="31"/>
        <v>0</v>
      </c>
      <c r="O146" s="39">
        <f>IF(OR(F146="Minijob",F146="Fremdpersonal",H146=0),0,IF((L146*12+M146+N146)&gt;'(A) AG-Anteil Soz.Vers.'!$C$33,'(A) AG-Anteil Soz.Vers.'!$C$33*$O$1,(L146*12+M146+N146)*$O$1))</f>
        <v>0</v>
      </c>
      <c r="P146" s="39">
        <f ca="1">IF(F146="Fremdpersonal",0,IF(F146="Minijob",L146*12*'(A) AG-Anteil Soz.Vers.'!$C$30,IF((L146*12+M146+N146)&gt;'(A) AG-Anteil Soz.Vers.'!$C$32,'(A) AG-Anteil Soz.Vers.'!$C$32*$P$1,(L146*12+M146+N146)*$P$1)))</f>
        <v>0</v>
      </c>
      <c r="Q146" s="54">
        <f t="shared" si="26"/>
        <v>0</v>
      </c>
      <c r="R146" s="166">
        <f t="shared" si="27"/>
        <v>0</v>
      </c>
      <c r="S146" s="85">
        <f t="shared" ca="1" si="32"/>
        <v>0</v>
      </c>
      <c r="T146" s="40"/>
    </row>
    <row r="147" spans="1:20">
      <c r="A147" s="115"/>
      <c r="B147" s="115"/>
      <c r="C147" s="115"/>
      <c r="D147" s="9"/>
      <c r="E147" s="6"/>
      <c r="F147" s="6"/>
      <c r="G147" s="6"/>
      <c r="H147" s="111"/>
      <c r="I147" s="173">
        <f>IF(F147="",0,IF(F147="Fremdpersonal",VLOOKUP(D147,Tariftabellen!$T$3:$V$24,3,0),VLOOKUP(D147,Tariftabellen!$T$3:$V$24,2,0)))</f>
        <v>0</v>
      </c>
      <c r="J147" s="54" t="str">
        <f t="shared" ca="1" si="29"/>
        <v/>
      </c>
      <c r="K147" s="82" t="str">
        <f t="shared" ca="1" si="30"/>
        <v/>
      </c>
      <c r="L147" s="119">
        <f t="shared" si="28"/>
        <v>0</v>
      </c>
      <c r="M147" s="166">
        <f>IF(OR(F147="Minijob",F147="Fremdpersonal",H147=0),0,($M$1*L147+('(A) AG-Anteil Soz.Vers.'!$C$8*'(A) Pers. paL'!$H147))*12)</f>
        <v>0</v>
      </c>
      <c r="N147" s="54">
        <f t="shared" ca="1" si="31"/>
        <v>0</v>
      </c>
      <c r="O147" s="39">
        <f>IF(OR(F147="Minijob",F147="Fremdpersonal",H147=0),0,IF((L147*12+M147+N147)&gt;'(A) AG-Anteil Soz.Vers.'!$C$33,'(A) AG-Anteil Soz.Vers.'!$C$33*$O$1,(L147*12+M147+N147)*$O$1))</f>
        <v>0</v>
      </c>
      <c r="P147" s="39">
        <f ca="1">IF(F147="Fremdpersonal",0,IF(F147="Minijob",L147*12*'(A) AG-Anteil Soz.Vers.'!$C$30,IF((L147*12+M147+N147)&gt;'(A) AG-Anteil Soz.Vers.'!$C$32,'(A) AG-Anteil Soz.Vers.'!$C$32*$P$1,(L147*12+M147+N147)*$P$1)))</f>
        <v>0</v>
      </c>
      <c r="Q147" s="54">
        <f t="shared" si="26"/>
        <v>0</v>
      </c>
      <c r="R147" s="166">
        <f t="shared" si="27"/>
        <v>0</v>
      </c>
      <c r="S147" s="85">
        <f t="shared" ca="1" si="32"/>
        <v>0</v>
      </c>
      <c r="T147" s="40"/>
    </row>
    <row r="148" spans="1:20">
      <c r="A148" s="115"/>
      <c r="B148" s="115"/>
      <c r="C148" s="115"/>
      <c r="D148" s="9"/>
      <c r="E148" s="6"/>
      <c r="F148" s="6"/>
      <c r="G148" s="6"/>
      <c r="H148" s="111"/>
      <c r="I148" s="173">
        <f>IF(F148="",0,IF(F148="Fremdpersonal",VLOOKUP(D148,Tariftabellen!$T$3:$V$24,3,0),VLOOKUP(D148,Tariftabellen!$T$3:$V$24,2,0)))</f>
        <v>0</v>
      </c>
      <c r="J148" s="54" t="str">
        <f t="shared" ca="1" si="29"/>
        <v/>
      </c>
      <c r="K148" s="82" t="str">
        <f t="shared" ca="1" si="30"/>
        <v/>
      </c>
      <c r="L148" s="119">
        <f t="shared" si="28"/>
        <v>0</v>
      </c>
      <c r="M148" s="166">
        <f>IF(OR(F148="Minijob",F148="Fremdpersonal",H148=0),0,($M$1*L148+('(A) AG-Anteil Soz.Vers.'!$C$8*'(A) Pers. paL'!$H148))*12)</f>
        <v>0</v>
      </c>
      <c r="N148" s="54">
        <f t="shared" ca="1" si="31"/>
        <v>0</v>
      </c>
      <c r="O148" s="39">
        <f>IF(OR(F148="Minijob",F148="Fremdpersonal",H148=0),0,IF((L148*12+M148+N148)&gt;'(A) AG-Anteil Soz.Vers.'!$C$33,'(A) AG-Anteil Soz.Vers.'!$C$33*$O$1,(L148*12+M148+N148)*$O$1))</f>
        <v>0</v>
      </c>
      <c r="P148" s="39">
        <f ca="1">IF(F148="Fremdpersonal",0,IF(F148="Minijob",L148*12*'(A) AG-Anteil Soz.Vers.'!$C$30,IF((L148*12+M148+N148)&gt;'(A) AG-Anteil Soz.Vers.'!$C$32,'(A) AG-Anteil Soz.Vers.'!$C$32*$P$1,(L148*12+M148+N148)*$P$1)))</f>
        <v>0</v>
      </c>
      <c r="Q148" s="54">
        <f t="shared" si="26"/>
        <v>0</v>
      </c>
      <c r="R148" s="166">
        <f t="shared" si="27"/>
        <v>0</v>
      </c>
      <c r="S148" s="85">
        <f t="shared" ca="1" si="32"/>
        <v>0</v>
      </c>
      <c r="T148" s="40"/>
    </row>
    <row r="149" spans="1:20">
      <c r="A149" s="115"/>
      <c r="B149" s="115"/>
      <c r="C149" s="115"/>
      <c r="D149" s="9"/>
      <c r="E149" s="6"/>
      <c r="F149" s="6"/>
      <c r="G149" s="6"/>
      <c r="H149" s="111"/>
      <c r="I149" s="173">
        <f>IF(F149="",0,IF(F149="Fremdpersonal",VLOOKUP(D149,Tariftabellen!$T$3:$V$24,3,0),VLOOKUP(D149,Tariftabellen!$T$3:$V$24,2,0)))</f>
        <v>0</v>
      </c>
      <c r="J149" s="54" t="str">
        <f t="shared" ca="1" si="29"/>
        <v/>
      </c>
      <c r="K149" s="82" t="str">
        <f t="shared" ca="1" si="30"/>
        <v/>
      </c>
      <c r="L149" s="119">
        <f t="shared" si="28"/>
        <v>0</v>
      </c>
      <c r="M149" s="166">
        <f>IF(OR(F149="Minijob",F149="Fremdpersonal",H149=0),0,($M$1*L149+('(A) AG-Anteil Soz.Vers.'!$C$8*'(A) Pers. paL'!$H149))*12)</f>
        <v>0</v>
      </c>
      <c r="N149" s="54">
        <f t="shared" ca="1" si="31"/>
        <v>0</v>
      </c>
      <c r="O149" s="39">
        <f>IF(OR(F149="Minijob",F149="Fremdpersonal",H149=0),0,IF((L149*12+M149+N149)&gt;'(A) AG-Anteil Soz.Vers.'!$C$33,'(A) AG-Anteil Soz.Vers.'!$C$33*$O$1,(L149*12+M149+N149)*$O$1))</f>
        <v>0</v>
      </c>
      <c r="P149" s="39">
        <f ca="1">IF(F149="Fremdpersonal",0,IF(F149="Minijob",L149*12*'(A) AG-Anteil Soz.Vers.'!$C$30,IF((L149*12+M149+N149)&gt;'(A) AG-Anteil Soz.Vers.'!$C$32,'(A) AG-Anteil Soz.Vers.'!$C$32*$P$1,(L149*12+M149+N149)*$P$1)))</f>
        <v>0</v>
      </c>
      <c r="Q149" s="54">
        <f t="shared" si="26"/>
        <v>0</v>
      </c>
      <c r="R149" s="166">
        <f t="shared" si="27"/>
        <v>0</v>
      </c>
      <c r="S149" s="85">
        <f t="shared" ca="1" si="32"/>
        <v>0</v>
      </c>
      <c r="T149" s="40"/>
    </row>
    <row r="150" spans="1:20">
      <c r="A150" s="115"/>
      <c r="B150" s="115"/>
      <c r="C150" s="115"/>
      <c r="D150" s="9"/>
      <c r="E150" s="6"/>
      <c r="F150" s="6"/>
      <c r="G150" s="6"/>
      <c r="H150" s="111"/>
      <c r="I150" s="173">
        <f>IF(F150="",0,IF(F150="Fremdpersonal",VLOOKUP(D150,Tariftabellen!$T$3:$V$24,3,0),VLOOKUP(D150,Tariftabellen!$T$3:$V$24,2,0)))</f>
        <v>0</v>
      </c>
      <c r="J150" s="54" t="str">
        <f t="shared" ca="1" si="29"/>
        <v/>
      </c>
      <c r="K150" s="82" t="str">
        <f t="shared" ca="1" si="30"/>
        <v/>
      </c>
      <c r="L150" s="119">
        <f t="shared" si="28"/>
        <v>0</v>
      </c>
      <c r="M150" s="166">
        <f>IF(OR(F150="Minijob",F150="Fremdpersonal",H150=0),0,($M$1*L150+('(A) AG-Anteil Soz.Vers.'!$C$8*'(A) Pers. paL'!$H150))*12)</f>
        <v>0</v>
      </c>
      <c r="N150" s="54">
        <f t="shared" ca="1" si="31"/>
        <v>0</v>
      </c>
      <c r="O150" s="39">
        <f>IF(OR(F150="Minijob",F150="Fremdpersonal",H150=0),0,IF((L150*12+M150+N150)&gt;'(A) AG-Anteil Soz.Vers.'!$C$33,'(A) AG-Anteil Soz.Vers.'!$C$33*$O$1,(L150*12+M150+N150)*$O$1))</f>
        <v>0</v>
      </c>
      <c r="P150" s="39">
        <f ca="1">IF(F150="Fremdpersonal",0,IF(F150="Minijob",L150*12*'(A) AG-Anteil Soz.Vers.'!$C$30,IF((L150*12+M150+N150)&gt;'(A) AG-Anteil Soz.Vers.'!$C$32,'(A) AG-Anteil Soz.Vers.'!$C$32*$P$1,(L150*12+M150+N150)*$P$1)))</f>
        <v>0</v>
      </c>
      <c r="Q150" s="54">
        <f t="shared" si="26"/>
        <v>0</v>
      </c>
      <c r="R150" s="166">
        <f t="shared" si="27"/>
        <v>0</v>
      </c>
      <c r="S150" s="85">
        <f t="shared" ca="1" si="32"/>
        <v>0</v>
      </c>
      <c r="T150" s="40"/>
    </row>
    <row r="151" spans="1:20">
      <c r="A151" s="115"/>
      <c r="B151" s="115"/>
      <c r="C151" s="115"/>
      <c r="D151" s="9"/>
      <c r="E151" s="6"/>
      <c r="F151" s="6"/>
      <c r="G151" s="6"/>
      <c r="H151" s="111"/>
      <c r="I151" s="173">
        <f>IF(F151="",0,IF(F151="Fremdpersonal",VLOOKUP(D151,Tariftabellen!$T$3:$V$24,3,0),VLOOKUP(D151,Tariftabellen!$T$3:$V$24,2,0)))</f>
        <v>0</v>
      </c>
      <c r="J151" s="54" t="str">
        <f t="shared" ca="1" si="29"/>
        <v/>
      </c>
      <c r="K151" s="82" t="str">
        <f t="shared" ca="1" si="30"/>
        <v/>
      </c>
      <c r="L151" s="119">
        <f t="shared" si="28"/>
        <v>0</v>
      </c>
      <c r="M151" s="166">
        <f>IF(OR(F151="Minijob",F151="Fremdpersonal",H151=0),0,($M$1*L151+('(A) AG-Anteil Soz.Vers.'!$C$8*'(A) Pers. paL'!$H151))*12)</f>
        <v>0</v>
      </c>
      <c r="N151" s="54">
        <f t="shared" ca="1" si="31"/>
        <v>0</v>
      </c>
      <c r="O151" s="39">
        <f>IF(OR(F151="Minijob",F151="Fremdpersonal",H151=0),0,IF((L151*12+M151+N151)&gt;'(A) AG-Anteil Soz.Vers.'!$C$33,'(A) AG-Anteil Soz.Vers.'!$C$33*$O$1,(L151*12+M151+N151)*$O$1))</f>
        <v>0</v>
      </c>
      <c r="P151" s="39">
        <f ca="1">IF(F151="Fremdpersonal",0,IF(F151="Minijob",L151*12*'(A) AG-Anteil Soz.Vers.'!$C$30,IF((L151*12+M151+N151)&gt;'(A) AG-Anteil Soz.Vers.'!$C$32,'(A) AG-Anteil Soz.Vers.'!$C$32*$P$1,(L151*12+M151+N151)*$P$1)))</f>
        <v>0</v>
      </c>
      <c r="Q151" s="54">
        <f t="shared" si="26"/>
        <v>0</v>
      </c>
      <c r="R151" s="166">
        <f t="shared" si="27"/>
        <v>0</v>
      </c>
      <c r="S151" s="85">
        <f t="shared" ca="1" si="32"/>
        <v>0</v>
      </c>
      <c r="T151" s="40"/>
    </row>
    <row r="152" spans="1:20">
      <c r="A152" s="115"/>
      <c r="B152" s="115"/>
      <c r="C152" s="115"/>
      <c r="D152" s="9"/>
      <c r="E152" s="6"/>
      <c r="F152" s="6"/>
      <c r="G152" s="6"/>
      <c r="H152" s="111"/>
      <c r="I152" s="173">
        <f>IF(F152="",0,IF(F152="Fremdpersonal",VLOOKUP(D152,Tariftabellen!$T$3:$V$24,3,0),VLOOKUP(D152,Tariftabellen!$T$3:$V$24,2,0)))</f>
        <v>0</v>
      </c>
      <c r="J152" s="54" t="str">
        <f t="shared" ca="1" si="29"/>
        <v/>
      </c>
      <c r="K152" s="82" t="str">
        <f t="shared" ca="1" si="30"/>
        <v/>
      </c>
      <c r="L152" s="119">
        <f t="shared" si="28"/>
        <v>0</v>
      </c>
      <c r="M152" s="166">
        <f>IF(OR(F152="Minijob",F152="Fremdpersonal",H152=0),0,($M$1*L152+('(A) AG-Anteil Soz.Vers.'!$C$8*'(A) Pers. paL'!$H152))*12)</f>
        <v>0</v>
      </c>
      <c r="N152" s="54">
        <f t="shared" ca="1" si="31"/>
        <v>0</v>
      </c>
      <c r="O152" s="39">
        <f>IF(OR(F152="Minijob",F152="Fremdpersonal",H152=0),0,IF((L152*12+M152+N152)&gt;'(A) AG-Anteil Soz.Vers.'!$C$33,'(A) AG-Anteil Soz.Vers.'!$C$33*$O$1,(L152*12+M152+N152)*$O$1))</f>
        <v>0</v>
      </c>
      <c r="P152" s="39">
        <f ca="1">IF(F152="Fremdpersonal",0,IF(F152="Minijob",L152*12*'(A) AG-Anteil Soz.Vers.'!$C$30,IF((L152*12+M152+N152)&gt;'(A) AG-Anteil Soz.Vers.'!$C$32,'(A) AG-Anteil Soz.Vers.'!$C$32*$P$1,(L152*12+M152+N152)*$P$1)))</f>
        <v>0</v>
      </c>
      <c r="Q152" s="54">
        <f t="shared" si="26"/>
        <v>0</v>
      </c>
      <c r="R152" s="166">
        <f t="shared" si="27"/>
        <v>0</v>
      </c>
      <c r="S152" s="85">
        <f t="shared" ca="1" si="32"/>
        <v>0</v>
      </c>
      <c r="T152" s="40"/>
    </row>
    <row r="153" spans="1:20">
      <c r="A153" s="115"/>
      <c r="B153" s="115"/>
      <c r="C153" s="115"/>
      <c r="D153" s="9"/>
      <c r="E153" s="6"/>
      <c r="F153" s="6"/>
      <c r="G153" s="6"/>
      <c r="H153" s="111"/>
      <c r="I153" s="173">
        <f>IF(F153="",0,IF(F153="Fremdpersonal",VLOOKUP(D153,Tariftabellen!$T$3:$V$24,3,0),VLOOKUP(D153,Tariftabellen!$T$3:$V$24,2,0)))</f>
        <v>0</v>
      </c>
      <c r="J153" s="54" t="str">
        <f t="shared" ca="1" si="29"/>
        <v/>
      </c>
      <c r="K153" s="82" t="str">
        <f t="shared" ca="1" si="30"/>
        <v/>
      </c>
      <c r="L153" s="119">
        <f t="shared" si="28"/>
        <v>0</v>
      </c>
      <c r="M153" s="166">
        <f>IF(OR(F153="Minijob",F153="Fremdpersonal",H153=0),0,($M$1*L153+('(A) AG-Anteil Soz.Vers.'!$C$8*'(A) Pers. paL'!$H153))*12)</f>
        <v>0</v>
      </c>
      <c r="N153" s="54">
        <f t="shared" ca="1" si="31"/>
        <v>0</v>
      </c>
      <c r="O153" s="39">
        <f>IF(OR(F153="Minijob",F153="Fremdpersonal",H153=0),0,IF((L153*12+M153+N153)&gt;'(A) AG-Anteil Soz.Vers.'!$C$33,'(A) AG-Anteil Soz.Vers.'!$C$33*$O$1,(L153*12+M153+N153)*$O$1))</f>
        <v>0</v>
      </c>
      <c r="P153" s="39">
        <f ca="1">IF(F153="Fremdpersonal",0,IF(F153="Minijob",L153*12*'(A) AG-Anteil Soz.Vers.'!$C$30,IF((L153*12+M153+N153)&gt;'(A) AG-Anteil Soz.Vers.'!$C$32,'(A) AG-Anteil Soz.Vers.'!$C$32*$P$1,(L153*12+M153+N153)*$P$1)))</f>
        <v>0</v>
      </c>
      <c r="Q153" s="54">
        <f t="shared" si="26"/>
        <v>0</v>
      </c>
      <c r="R153" s="166">
        <f t="shared" si="27"/>
        <v>0</v>
      </c>
      <c r="S153" s="85">
        <f t="shared" ca="1" si="32"/>
        <v>0</v>
      </c>
      <c r="T153" s="40"/>
    </row>
    <row r="154" spans="1:20">
      <c r="A154" s="115"/>
      <c r="B154" s="115"/>
      <c r="C154" s="115"/>
      <c r="D154" s="9"/>
      <c r="E154" s="6"/>
      <c r="F154" s="6"/>
      <c r="G154" s="6"/>
      <c r="H154" s="111"/>
      <c r="I154" s="173">
        <f>IF(F154="",0,IF(F154="Fremdpersonal",VLOOKUP(D154,Tariftabellen!$T$3:$V$24,3,0),VLOOKUP(D154,Tariftabellen!$T$3:$V$24,2,0)))</f>
        <v>0</v>
      </c>
      <c r="J154" s="54" t="str">
        <f t="shared" ca="1" si="29"/>
        <v/>
      </c>
      <c r="K154" s="82" t="str">
        <f t="shared" ca="1" si="30"/>
        <v/>
      </c>
      <c r="L154" s="119">
        <f t="shared" si="28"/>
        <v>0</v>
      </c>
      <c r="M154" s="166">
        <f>IF(OR(F154="Minijob",F154="Fremdpersonal",H154=0),0,($M$1*L154+('(A) AG-Anteil Soz.Vers.'!$C$8*'(A) Pers. paL'!$H154))*12)</f>
        <v>0</v>
      </c>
      <c r="N154" s="54">
        <f t="shared" ca="1" si="31"/>
        <v>0</v>
      </c>
      <c r="O154" s="39">
        <f>IF(OR(F154="Minijob",F154="Fremdpersonal",H154=0),0,IF((L154*12+M154+N154)&gt;'(A) AG-Anteil Soz.Vers.'!$C$33,'(A) AG-Anteil Soz.Vers.'!$C$33*$O$1,(L154*12+M154+N154)*$O$1))</f>
        <v>0</v>
      </c>
      <c r="P154" s="39">
        <f ca="1">IF(F154="Fremdpersonal",0,IF(F154="Minijob",L154*12*'(A) AG-Anteil Soz.Vers.'!$C$30,IF((L154*12+M154+N154)&gt;'(A) AG-Anteil Soz.Vers.'!$C$32,'(A) AG-Anteil Soz.Vers.'!$C$32*$P$1,(L154*12+M154+N154)*$P$1)))</f>
        <v>0</v>
      </c>
      <c r="Q154" s="54">
        <f t="shared" si="26"/>
        <v>0</v>
      </c>
      <c r="R154" s="166">
        <f t="shared" si="27"/>
        <v>0</v>
      </c>
      <c r="S154" s="85">
        <f t="shared" ca="1" si="32"/>
        <v>0</v>
      </c>
      <c r="T154" s="40"/>
    </row>
    <row r="155" spans="1:20">
      <c r="A155" s="115"/>
      <c r="B155" s="115"/>
      <c r="C155" s="115"/>
      <c r="D155" s="9"/>
      <c r="E155" s="6"/>
      <c r="F155" s="6"/>
      <c r="G155" s="6"/>
      <c r="H155" s="111"/>
      <c r="I155" s="173">
        <f>IF(F155="",0,IF(F155="Fremdpersonal",VLOOKUP(D155,Tariftabellen!$T$3:$V$24,3,0),VLOOKUP(D155,Tariftabellen!$T$3:$V$24,2,0)))</f>
        <v>0</v>
      </c>
      <c r="J155" s="54" t="str">
        <f t="shared" ca="1" si="29"/>
        <v/>
      </c>
      <c r="K155" s="82" t="str">
        <f t="shared" ca="1" si="30"/>
        <v/>
      </c>
      <c r="L155" s="119">
        <f t="shared" si="28"/>
        <v>0</v>
      </c>
      <c r="M155" s="166">
        <f>IF(OR(F155="Minijob",F155="Fremdpersonal",H155=0),0,($M$1*L155+('(A) AG-Anteil Soz.Vers.'!$C$8*'(A) Pers. paL'!$H155))*12)</f>
        <v>0</v>
      </c>
      <c r="N155" s="54">
        <f t="shared" ca="1" si="31"/>
        <v>0</v>
      </c>
      <c r="O155" s="39">
        <f>IF(OR(F155="Minijob",F155="Fremdpersonal",H155=0),0,IF((L155*12+M155+N155)&gt;'(A) AG-Anteil Soz.Vers.'!$C$33,'(A) AG-Anteil Soz.Vers.'!$C$33*$O$1,(L155*12+M155+N155)*$O$1))</f>
        <v>0</v>
      </c>
      <c r="P155" s="39">
        <f ca="1">IF(F155="Fremdpersonal",0,IF(F155="Minijob",L155*12*'(A) AG-Anteil Soz.Vers.'!$C$30,IF((L155*12+M155+N155)&gt;'(A) AG-Anteil Soz.Vers.'!$C$32,'(A) AG-Anteil Soz.Vers.'!$C$32*$P$1,(L155*12+M155+N155)*$P$1)))</f>
        <v>0</v>
      </c>
      <c r="Q155" s="54">
        <f t="shared" si="26"/>
        <v>0</v>
      </c>
      <c r="R155" s="166">
        <f t="shared" si="27"/>
        <v>0</v>
      </c>
      <c r="S155" s="85">
        <f t="shared" ca="1" si="32"/>
        <v>0</v>
      </c>
      <c r="T155" s="40"/>
    </row>
    <row r="156" spans="1:20">
      <c r="A156" s="115"/>
      <c r="B156" s="115"/>
      <c r="C156" s="115"/>
      <c r="D156" s="9"/>
      <c r="E156" s="6"/>
      <c r="F156" s="6"/>
      <c r="G156" s="6"/>
      <c r="H156" s="111"/>
      <c r="I156" s="173">
        <f>IF(F156="",0,IF(F156="Fremdpersonal",VLOOKUP(D156,Tariftabellen!$T$3:$V$24,3,0),VLOOKUP(D156,Tariftabellen!$T$3:$V$24,2,0)))</f>
        <v>0</v>
      </c>
      <c r="J156" s="54" t="str">
        <f t="shared" ca="1" si="29"/>
        <v/>
      </c>
      <c r="K156" s="82" t="str">
        <f t="shared" ca="1" si="30"/>
        <v/>
      </c>
      <c r="L156" s="119">
        <f t="shared" si="28"/>
        <v>0</v>
      </c>
      <c r="M156" s="166">
        <f>IF(OR(F156="Minijob",F156="Fremdpersonal",H156=0),0,($M$1*L156+('(A) AG-Anteil Soz.Vers.'!$C$8*'(A) Pers. paL'!$H156))*12)</f>
        <v>0</v>
      </c>
      <c r="N156" s="54">
        <f t="shared" ca="1" si="31"/>
        <v>0</v>
      </c>
      <c r="O156" s="39">
        <f>IF(OR(F156="Minijob",F156="Fremdpersonal",H156=0),0,IF((L156*12+M156+N156)&gt;'(A) AG-Anteil Soz.Vers.'!$C$33,'(A) AG-Anteil Soz.Vers.'!$C$33*$O$1,(L156*12+M156+N156)*$O$1))</f>
        <v>0</v>
      </c>
      <c r="P156" s="39">
        <f ca="1">IF(F156="Fremdpersonal",0,IF(F156="Minijob",L156*12*'(A) AG-Anteil Soz.Vers.'!$C$30,IF((L156*12+M156+N156)&gt;'(A) AG-Anteil Soz.Vers.'!$C$32,'(A) AG-Anteil Soz.Vers.'!$C$32*$P$1,(L156*12+M156+N156)*$P$1)))</f>
        <v>0</v>
      </c>
      <c r="Q156" s="54">
        <f t="shared" si="26"/>
        <v>0</v>
      </c>
      <c r="R156" s="166">
        <f t="shared" si="27"/>
        <v>0</v>
      </c>
      <c r="S156" s="85">
        <f t="shared" ca="1" si="32"/>
        <v>0</v>
      </c>
      <c r="T156" s="40"/>
    </row>
    <row r="157" spans="1:20">
      <c r="A157" s="115"/>
      <c r="B157" s="115"/>
      <c r="C157" s="115"/>
      <c r="D157" s="9"/>
      <c r="E157" s="6"/>
      <c r="F157" s="6"/>
      <c r="G157" s="6"/>
      <c r="H157" s="111"/>
      <c r="I157" s="173">
        <f>IF(F157="",0,IF(F157="Fremdpersonal",VLOOKUP(D157,Tariftabellen!$T$3:$V$24,3,0),VLOOKUP(D157,Tariftabellen!$T$3:$V$24,2,0)))</f>
        <v>0</v>
      </c>
      <c r="J157" s="54" t="str">
        <f t="shared" ca="1" si="29"/>
        <v/>
      </c>
      <c r="K157" s="82" t="str">
        <f t="shared" ca="1" si="30"/>
        <v/>
      </c>
      <c r="L157" s="119">
        <f t="shared" si="28"/>
        <v>0</v>
      </c>
      <c r="M157" s="166">
        <f>IF(OR(F157="Minijob",F157="Fremdpersonal",H157=0),0,($M$1*L157+('(A) AG-Anteil Soz.Vers.'!$C$8*'(A) Pers. paL'!$H157))*12)</f>
        <v>0</v>
      </c>
      <c r="N157" s="54">
        <f t="shared" ca="1" si="31"/>
        <v>0</v>
      </c>
      <c r="O157" s="39">
        <f>IF(OR(F157="Minijob",F157="Fremdpersonal",H157=0),0,IF((L157*12+M157+N157)&gt;'(A) AG-Anteil Soz.Vers.'!$C$33,'(A) AG-Anteil Soz.Vers.'!$C$33*$O$1,(L157*12+M157+N157)*$O$1))</f>
        <v>0</v>
      </c>
      <c r="P157" s="39">
        <f ca="1">IF(F157="Fremdpersonal",0,IF(F157="Minijob",L157*12*'(A) AG-Anteil Soz.Vers.'!$C$30,IF((L157*12+M157+N157)&gt;'(A) AG-Anteil Soz.Vers.'!$C$32,'(A) AG-Anteil Soz.Vers.'!$C$32*$P$1,(L157*12+M157+N157)*$P$1)))</f>
        <v>0</v>
      </c>
      <c r="Q157" s="54">
        <f t="shared" si="26"/>
        <v>0</v>
      </c>
      <c r="R157" s="166">
        <f t="shared" si="27"/>
        <v>0</v>
      </c>
      <c r="S157" s="85">
        <f t="shared" ca="1" si="32"/>
        <v>0</v>
      </c>
      <c r="T157" s="40"/>
    </row>
    <row r="158" spans="1:20">
      <c r="A158" s="115"/>
      <c r="B158" s="115"/>
      <c r="C158" s="115"/>
      <c r="D158" s="9"/>
      <c r="E158" s="6"/>
      <c r="F158" s="6"/>
      <c r="G158" s="6"/>
      <c r="H158" s="111"/>
      <c r="I158" s="173">
        <f>IF(F158="",0,IF(F158="Fremdpersonal",VLOOKUP(D158,Tariftabellen!$T$3:$V$24,3,0),VLOOKUP(D158,Tariftabellen!$T$3:$V$24,2,0)))</f>
        <v>0</v>
      </c>
      <c r="J158" s="54" t="str">
        <f t="shared" ca="1" si="29"/>
        <v/>
      </c>
      <c r="K158" s="82" t="str">
        <f t="shared" ca="1" si="30"/>
        <v/>
      </c>
      <c r="L158" s="119">
        <f t="shared" si="28"/>
        <v>0</v>
      </c>
      <c r="M158" s="166">
        <f>IF(OR(F158="Minijob",F158="Fremdpersonal",H158=0),0,($M$1*L158+('(A) AG-Anteil Soz.Vers.'!$C$8*'(A) Pers. paL'!$H158))*12)</f>
        <v>0</v>
      </c>
      <c r="N158" s="54">
        <f t="shared" ca="1" si="31"/>
        <v>0</v>
      </c>
      <c r="O158" s="39">
        <f>IF(OR(F158="Minijob",F158="Fremdpersonal",H158=0),0,IF((L158*12+M158+N158)&gt;'(A) AG-Anteil Soz.Vers.'!$C$33,'(A) AG-Anteil Soz.Vers.'!$C$33*$O$1,(L158*12+M158+N158)*$O$1))</f>
        <v>0</v>
      </c>
      <c r="P158" s="39">
        <f ca="1">IF(F158="Fremdpersonal",0,IF(F158="Minijob",L158*12*'(A) AG-Anteil Soz.Vers.'!$C$30,IF((L158*12+M158+N158)&gt;'(A) AG-Anteil Soz.Vers.'!$C$32,'(A) AG-Anteil Soz.Vers.'!$C$32*$P$1,(L158*12+M158+N158)*$P$1)))</f>
        <v>0</v>
      </c>
      <c r="Q158" s="54">
        <f t="shared" si="26"/>
        <v>0</v>
      </c>
      <c r="R158" s="166">
        <f t="shared" si="27"/>
        <v>0</v>
      </c>
      <c r="S158" s="85">
        <f t="shared" ca="1" si="32"/>
        <v>0</v>
      </c>
      <c r="T158" s="40"/>
    </row>
    <row r="159" spans="1:20">
      <c r="A159" s="115"/>
      <c r="B159" s="115"/>
      <c r="C159" s="115"/>
      <c r="D159" s="9"/>
      <c r="E159" s="6"/>
      <c r="F159" s="6"/>
      <c r="G159" s="6"/>
      <c r="H159" s="111"/>
      <c r="I159" s="173">
        <f>IF(F159="",0,IF(F159="Fremdpersonal",VLOOKUP(D159,Tariftabellen!$T$3:$V$24,3,0),VLOOKUP(D159,Tariftabellen!$T$3:$V$24,2,0)))</f>
        <v>0</v>
      </c>
      <c r="J159" s="54" t="str">
        <f t="shared" ca="1" si="29"/>
        <v/>
      </c>
      <c r="K159" s="82" t="str">
        <f t="shared" ca="1" si="30"/>
        <v/>
      </c>
      <c r="L159" s="119">
        <f t="shared" si="28"/>
        <v>0</v>
      </c>
      <c r="M159" s="166">
        <f>IF(OR(F159="Minijob",F159="Fremdpersonal",H159=0),0,($M$1*L159+('(A) AG-Anteil Soz.Vers.'!$C$8*'(A) Pers. paL'!$H159))*12)</f>
        <v>0</v>
      </c>
      <c r="N159" s="54">
        <f t="shared" ca="1" si="31"/>
        <v>0</v>
      </c>
      <c r="O159" s="39">
        <f>IF(OR(F159="Minijob",F159="Fremdpersonal",H159=0),0,IF((L159*12+M159+N159)&gt;'(A) AG-Anteil Soz.Vers.'!$C$33,'(A) AG-Anteil Soz.Vers.'!$C$33*$O$1,(L159*12+M159+N159)*$O$1))</f>
        <v>0</v>
      </c>
      <c r="P159" s="39">
        <f ca="1">IF(F159="Fremdpersonal",0,IF(F159="Minijob",L159*12*'(A) AG-Anteil Soz.Vers.'!$C$30,IF((L159*12+M159+N159)&gt;'(A) AG-Anteil Soz.Vers.'!$C$32,'(A) AG-Anteil Soz.Vers.'!$C$32*$P$1,(L159*12+M159+N159)*$P$1)))</f>
        <v>0</v>
      </c>
      <c r="Q159" s="54">
        <f t="shared" si="26"/>
        <v>0</v>
      </c>
      <c r="R159" s="166">
        <f t="shared" si="27"/>
        <v>0</v>
      </c>
      <c r="S159" s="85">
        <f t="shared" ca="1" si="32"/>
        <v>0</v>
      </c>
      <c r="T159" s="40"/>
    </row>
    <row r="160" spans="1:20">
      <c r="A160" s="115"/>
      <c r="B160" s="115"/>
      <c r="C160" s="115"/>
      <c r="D160" s="9"/>
      <c r="E160" s="6"/>
      <c r="F160" s="6"/>
      <c r="G160" s="6"/>
      <c r="H160" s="111"/>
      <c r="I160" s="173">
        <f>IF(F160="",0,IF(F160="Fremdpersonal",VLOOKUP(D160,Tariftabellen!$T$3:$V$24,3,0),VLOOKUP(D160,Tariftabellen!$T$3:$V$24,2,0)))</f>
        <v>0</v>
      </c>
      <c r="J160" s="54" t="str">
        <f t="shared" ca="1" si="29"/>
        <v/>
      </c>
      <c r="K160" s="82" t="str">
        <f t="shared" ca="1" si="30"/>
        <v/>
      </c>
      <c r="L160" s="119">
        <f t="shared" si="28"/>
        <v>0</v>
      </c>
      <c r="M160" s="166">
        <f>IF(OR(F160="Minijob",F160="Fremdpersonal",H160=0),0,($M$1*L160+('(A) AG-Anteil Soz.Vers.'!$C$8*'(A) Pers. paL'!$H160))*12)</f>
        <v>0</v>
      </c>
      <c r="N160" s="54">
        <f t="shared" ca="1" si="31"/>
        <v>0</v>
      </c>
      <c r="O160" s="39">
        <f>IF(OR(F160="Minijob",F160="Fremdpersonal",H160=0),0,IF((L160*12+M160+N160)&gt;'(A) AG-Anteil Soz.Vers.'!$C$33,'(A) AG-Anteil Soz.Vers.'!$C$33*$O$1,(L160*12+M160+N160)*$O$1))</f>
        <v>0</v>
      </c>
      <c r="P160" s="39">
        <f ca="1">IF(F160="Fremdpersonal",0,IF(F160="Minijob",L160*12*'(A) AG-Anteil Soz.Vers.'!$C$30,IF((L160*12+M160+N160)&gt;'(A) AG-Anteil Soz.Vers.'!$C$32,'(A) AG-Anteil Soz.Vers.'!$C$32*$P$1,(L160*12+M160+N160)*$P$1)))</f>
        <v>0</v>
      </c>
      <c r="Q160" s="54">
        <f t="shared" si="26"/>
        <v>0</v>
      </c>
      <c r="R160" s="166">
        <f t="shared" si="27"/>
        <v>0</v>
      </c>
      <c r="S160" s="85">
        <f t="shared" ca="1" si="32"/>
        <v>0</v>
      </c>
      <c r="T160" s="40"/>
    </row>
    <row r="161" spans="1:20">
      <c r="A161" s="115"/>
      <c r="B161" s="115"/>
      <c r="C161" s="115"/>
      <c r="D161" s="9"/>
      <c r="E161" s="6"/>
      <c r="F161" s="6"/>
      <c r="G161" s="6"/>
      <c r="H161" s="111"/>
      <c r="I161" s="173">
        <f>IF(F161="",0,IF(F161="Fremdpersonal",VLOOKUP(D161,Tariftabellen!$T$3:$V$24,3,0),VLOOKUP(D161,Tariftabellen!$T$3:$V$24,2,0)))</f>
        <v>0</v>
      </c>
      <c r="J161" s="54" t="str">
        <f t="shared" ca="1" si="29"/>
        <v/>
      </c>
      <c r="K161" s="82" t="str">
        <f t="shared" ca="1" si="30"/>
        <v/>
      </c>
      <c r="L161" s="119">
        <f t="shared" si="28"/>
        <v>0</v>
      </c>
      <c r="M161" s="166">
        <f>IF(OR(F161="Minijob",F161="Fremdpersonal",H161=0),0,($M$1*L161+('(A) AG-Anteil Soz.Vers.'!$C$8*'(A) Pers. paL'!$H161))*12)</f>
        <v>0</v>
      </c>
      <c r="N161" s="54">
        <f t="shared" ca="1" si="31"/>
        <v>0</v>
      </c>
      <c r="O161" s="39">
        <f>IF(OR(F161="Minijob",F161="Fremdpersonal",H161=0),0,IF((L161*12+M161+N161)&gt;'(A) AG-Anteil Soz.Vers.'!$C$33,'(A) AG-Anteil Soz.Vers.'!$C$33*$O$1,(L161*12+M161+N161)*$O$1))</f>
        <v>0</v>
      </c>
      <c r="P161" s="39">
        <f ca="1">IF(F161="Fremdpersonal",0,IF(F161="Minijob",L161*12*'(A) AG-Anteil Soz.Vers.'!$C$30,IF((L161*12+M161+N161)&gt;'(A) AG-Anteil Soz.Vers.'!$C$32,'(A) AG-Anteil Soz.Vers.'!$C$32*$P$1,(L161*12+M161+N161)*$P$1)))</f>
        <v>0</v>
      </c>
      <c r="Q161" s="54">
        <f t="shared" si="26"/>
        <v>0</v>
      </c>
      <c r="R161" s="166">
        <f t="shared" si="27"/>
        <v>0</v>
      </c>
      <c r="S161" s="85">
        <f t="shared" ca="1" si="32"/>
        <v>0</v>
      </c>
      <c r="T161" s="40"/>
    </row>
    <row r="162" spans="1:20">
      <c r="A162" s="115"/>
      <c r="B162" s="115"/>
      <c r="C162" s="115"/>
      <c r="D162" s="9"/>
      <c r="E162" s="6"/>
      <c r="F162" s="6"/>
      <c r="G162" s="6"/>
      <c r="H162" s="111"/>
      <c r="I162" s="173">
        <f>IF(F162="",0,IF(F162="Fremdpersonal",VLOOKUP(D162,Tariftabellen!$T$3:$V$24,3,0),VLOOKUP(D162,Tariftabellen!$T$3:$V$24,2,0)))</f>
        <v>0</v>
      </c>
      <c r="J162" s="54" t="str">
        <f t="shared" ca="1" si="29"/>
        <v/>
      </c>
      <c r="K162" s="82" t="str">
        <f t="shared" ca="1" si="30"/>
        <v/>
      </c>
      <c r="L162" s="119">
        <f t="shared" si="28"/>
        <v>0</v>
      </c>
      <c r="M162" s="166">
        <f>IF(OR(F162="Minijob",F162="Fremdpersonal",H162=0),0,($M$1*L162+('(A) AG-Anteil Soz.Vers.'!$C$8*'(A) Pers. paL'!$H162))*12)</f>
        <v>0</v>
      </c>
      <c r="N162" s="54">
        <f t="shared" ca="1" si="31"/>
        <v>0</v>
      </c>
      <c r="O162" s="39">
        <f>IF(OR(F162="Minijob",F162="Fremdpersonal",H162=0),0,IF((L162*12+M162+N162)&gt;'(A) AG-Anteil Soz.Vers.'!$C$33,'(A) AG-Anteil Soz.Vers.'!$C$33*$O$1,(L162*12+M162+N162)*$O$1))</f>
        <v>0</v>
      </c>
      <c r="P162" s="39">
        <f ca="1">IF(F162="Fremdpersonal",0,IF(F162="Minijob",L162*12*'(A) AG-Anteil Soz.Vers.'!$C$30,IF((L162*12+M162+N162)&gt;'(A) AG-Anteil Soz.Vers.'!$C$32,'(A) AG-Anteil Soz.Vers.'!$C$32*$P$1,(L162*12+M162+N162)*$P$1)))</f>
        <v>0</v>
      </c>
      <c r="Q162" s="54">
        <f t="shared" si="26"/>
        <v>0</v>
      </c>
      <c r="R162" s="166">
        <f t="shared" si="27"/>
        <v>0</v>
      </c>
      <c r="S162" s="85">
        <f t="shared" ca="1" si="32"/>
        <v>0</v>
      </c>
      <c r="T162" s="40"/>
    </row>
    <row r="163" spans="1:20">
      <c r="A163" s="115"/>
      <c r="B163" s="115"/>
      <c r="C163" s="117"/>
      <c r="D163" s="9"/>
      <c r="E163" s="6"/>
      <c r="F163" s="6"/>
      <c r="G163" s="6"/>
      <c r="H163" s="111"/>
      <c r="I163" s="173">
        <f>IF(F163="",0,IF(F163="Fremdpersonal",VLOOKUP(D163,Tariftabellen!$T$3:$V$24,3,0),VLOOKUP(D163,Tariftabellen!$T$3:$V$24,2,0)))</f>
        <v>0</v>
      </c>
      <c r="J163" s="54" t="str">
        <f t="shared" ca="1" si="29"/>
        <v/>
      </c>
      <c r="K163" s="82" t="str">
        <f t="shared" ca="1" si="30"/>
        <v/>
      </c>
      <c r="L163" s="119">
        <f t="shared" si="28"/>
        <v>0</v>
      </c>
      <c r="M163" s="166">
        <f>IF(OR(F163="Minijob",F163="Fremdpersonal",H163=0),0,($M$1*L163+('(A) AG-Anteil Soz.Vers.'!$C$8*'(A) Pers. paL'!$H163))*12)</f>
        <v>0</v>
      </c>
      <c r="N163" s="54">
        <f t="shared" ca="1" si="31"/>
        <v>0</v>
      </c>
      <c r="O163" s="39">
        <f>IF(OR(F163="Minijob",F163="Fremdpersonal",H163=0),0,IF((L163*12+M163+N163)&gt;'(A) AG-Anteil Soz.Vers.'!$C$33,'(A) AG-Anteil Soz.Vers.'!$C$33*$O$1,(L163*12+M163+N163)*$O$1))</f>
        <v>0</v>
      </c>
      <c r="P163" s="39">
        <f ca="1">IF(F163="Fremdpersonal",0,IF(F163="Minijob",L163*12*'(A) AG-Anteil Soz.Vers.'!$C$30,IF((L163*12+M163+N163)&gt;'(A) AG-Anteil Soz.Vers.'!$C$32,'(A) AG-Anteil Soz.Vers.'!$C$32*$P$1,(L163*12+M163+N163)*$P$1)))</f>
        <v>0</v>
      </c>
      <c r="Q163" s="54">
        <f t="shared" si="26"/>
        <v>0</v>
      </c>
      <c r="R163" s="166">
        <f t="shared" si="27"/>
        <v>0</v>
      </c>
      <c r="S163" s="85">
        <f t="shared" ca="1" si="32"/>
        <v>0</v>
      </c>
      <c r="T163" s="40"/>
    </row>
    <row r="164" spans="1:20">
      <c r="A164" s="115"/>
      <c r="B164" s="115"/>
      <c r="C164" s="115"/>
      <c r="D164" s="9"/>
      <c r="E164" s="6"/>
      <c r="F164" s="6"/>
      <c r="G164" s="6"/>
      <c r="H164" s="111"/>
      <c r="I164" s="173">
        <f>IF(F164="",0,IF(F164="Fremdpersonal",VLOOKUP(D164,Tariftabellen!$T$3:$V$24,3,0),VLOOKUP(D164,Tariftabellen!$T$3:$V$24,2,0)))</f>
        <v>0</v>
      </c>
      <c r="J164" s="54" t="str">
        <f t="shared" ref="J164:J181" ca="1" si="33">IF(ISERROR(VLOOKUP(F164,INDIRECT("Tab_"&amp;E164),G164+2,0)),"",VLOOKUP(F164,INDIRECT("Tab_"&amp;E164),G164+2,0)*(1+$J$1))</f>
        <v/>
      </c>
      <c r="K164" s="82" t="str">
        <f t="shared" ref="K164:K181" ca="1" si="34">IF(AND($K$1&gt;0,H164&gt;0),$K$1,IF(ISERROR(VLOOKUP(F164,INDIRECT("Tab_"&amp;E164),2,0)),"",VLOOKUP(F164,INDIRECT("Tab_"&amp;E164),2,0)))</f>
        <v/>
      </c>
      <c r="L164" s="119">
        <f t="shared" si="28"/>
        <v>0</v>
      </c>
      <c r="M164" s="166">
        <f>IF(OR(F164="Minijob",F164="Fremdpersonal",H164=0),0,($M$1*L164+('(A) AG-Anteil Soz.Vers.'!$C$8*'(A) Pers. paL'!$H164))*12)</f>
        <v>0</v>
      </c>
      <c r="N164" s="54">
        <f t="shared" ref="N164:N181" ca="1" si="35">IF(ISERROR(K164*L164),0,K164*L164)</f>
        <v>0</v>
      </c>
      <c r="O164" s="39">
        <f>IF(OR(F164="Minijob",F164="Fremdpersonal",H164=0),0,IF((L164*12+M164+N164)&gt;'(A) AG-Anteil Soz.Vers.'!$C$33,'(A) AG-Anteil Soz.Vers.'!$C$33*$O$1,(L164*12+M164+N164)*$O$1))</f>
        <v>0</v>
      </c>
      <c r="P164" s="39">
        <f ca="1">IF(F164="Fremdpersonal",0,IF(F164="Minijob",L164*12*'(A) AG-Anteil Soz.Vers.'!$C$30,IF((L164*12+M164+N164)&gt;'(A) AG-Anteil Soz.Vers.'!$C$32,'(A) AG-Anteil Soz.Vers.'!$C$32*$P$1,(L164*12+M164+N164)*$P$1)))</f>
        <v>0</v>
      </c>
      <c r="Q164" s="54">
        <f t="shared" si="26"/>
        <v>0</v>
      </c>
      <c r="R164" s="166">
        <f t="shared" si="27"/>
        <v>0</v>
      </c>
      <c r="S164" s="85">
        <f t="shared" ref="S164:S181" ca="1" si="36">(L164*12+SUM(M164:R164))</f>
        <v>0</v>
      </c>
      <c r="T164" s="40"/>
    </row>
    <row r="165" spans="1:20">
      <c r="A165" s="115"/>
      <c r="B165" s="115"/>
      <c r="C165" s="115"/>
      <c r="D165" s="9"/>
      <c r="E165" s="6"/>
      <c r="F165" s="6"/>
      <c r="G165" s="6"/>
      <c r="H165" s="111"/>
      <c r="I165" s="173">
        <f>IF(F165="",0,IF(F165="Fremdpersonal",VLOOKUP(D165,Tariftabellen!$T$3:$V$24,3,0),VLOOKUP(D165,Tariftabellen!$T$3:$V$24,2,0)))</f>
        <v>0</v>
      </c>
      <c r="J165" s="54" t="str">
        <f t="shared" ca="1" si="33"/>
        <v/>
      </c>
      <c r="K165" s="82" t="str">
        <f t="shared" ca="1" si="34"/>
        <v/>
      </c>
      <c r="L165" s="119">
        <f t="shared" si="28"/>
        <v>0</v>
      </c>
      <c r="M165" s="166">
        <f>IF(OR(F165="Minijob",F165="Fremdpersonal",H165=0),0,($M$1*L165+('(A) AG-Anteil Soz.Vers.'!$C$8*'(A) Pers. paL'!$H165))*12)</f>
        <v>0</v>
      </c>
      <c r="N165" s="54">
        <f t="shared" ca="1" si="35"/>
        <v>0</v>
      </c>
      <c r="O165" s="39">
        <f>IF(OR(F165="Minijob",F165="Fremdpersonal",H165=0),0,IF((L165*12+M165+N165)&gt;'(A) AG-Anteil Soz.Vers.'!$C$33,'(A) AG-Anteil Soz.Vers.'!$C$33*$O$1,(L165*12+M165+N165)*$O$1))</f>
        <v>0</v>
      </c>
      <c r="P165" s="39">
        <f ca="1">IF(F165="Fremdpersonal",0,IF(F165="Minijob",L165*12*'(A) AG-Anteil Soz.Vers.'!$C$30,IF((L165*12+M165+N165)&gt;'(A) AG-Anteil Soz.Vers.'!$C$32,'(A) AG-Anteil Soz.Vers.'!$C$32*$P$1,(L165*12+M165+N165)*$P$1)))</f>
        <v>0</v>
      </c>
      <c r="Q165" s="54">
        <f t="shared" si="26"/>
        <v>0</v>
      </c>
      <c r="R165" s="166">
        <f t="shared" si="27"/>
        <v>0</v>
      </c>
      <c r="S165" s="85">
        <f t="shared" ca="1" si="36"/>
        <v>0</v>
      </c>
      <c r="T165" s="40"/>
    </row>
    <row r="166" spans="1:20">
      <c r="A166" s="115"/>
      <c r="B166" s="115"/>
      <c r="C166" s="115"/>
      <c r="D166" s="9"/>
      <c r="E166" s="6"/>
      <c r="F166" s="6"/>
      <c r="G166" s="6"/>
      <c r="H166" s="111"/>
      <c r="I166" s="173">
        <f>IF(F166="",0,IF(F166="Fremdpersonal",VLOOKUP(D166,Tariftabellen!$T$3:$V$24,3,0),VLOOKUP(D166,Tariftabellen!$T$3:$V$24,2,0)))</f>
        <v>0</v>
      </c>
      <c r="J166" s="54" t="str">
        <f t="shared" ca="1" si="33"/>
        <v/>
      </c>
      <c r="K166" s="82" t="str">
        <f t="shared" ca="1" si="34"/>
        <v/>
      </c>
      <c r="L166" s="119">
        <f t="shared" si="28"/>
        <v>0</v>
      </c>
      <c r="M166" s="166">
        <f>IF(OR(F166="Minijob",F166="Fremdpersonal",H166=0),0,($M$1*L166+('(A) AG-Anteil Soz.Vers.'!$C$8*'(A) Pers. paL'!$H166))*12)</f>
        <v>0</v>
      </c>
      <c r="N166" s="54">
        <f t="shared" ca="1" si="35"/>
        <v>0</v>
      </c>
      <c r="O166" s="39">
        <f>IF(OR(F166="Minijob",F166="Fremdpersonal",H166=0),0,IF((L166*12+M166+N166)&gt;'(A) AG-Anteil Soz.Vers.'!$C$33,'(A) AG-Anteil Soz.Vers.'!$C$33*$O$1,(L166*12+M166+N166)*$O$1))</f>
        <v>0</v>
      </c>
      <c r="P166" s="39">
        <f ca="1">IF(F166="Fremdpersonal",0,IF(F166="Minijob",L166*12*'(A) AG-Anteil Soz.Vers.'!$C$30,IF((L166*12+M166+N166)&gt;'(A) AG-Anteil Soz.Vers.'!$C$32,'(A) AG-Anteil Soz.Vers.'!$C$32*$P$1,(L166*12+M166+N166)*$P$1)))</f>
        <v>0</v>
      </c>
      <c r="Q166" s="54">
        <f t="shared" si="26"/>
        <v>0</v>
      </c>
      <c r="R166" s="166">
        <f t="shared" si="27"/>
        <v>0</v>
      </c>
      <c r="S166" s="85">
        <f t="shared" ca="1" si="36"/>
        <v>0</v>
      </c>
      <c r="T166" s="40"/>
    </row>
    <row r="167" spans="1:20">
      <c r="A167" s="115"/>
      <c r="B167" s="115"/>
      <c r="C167" s="115"/>
      <c r="D167" s="9"/>
      <c r="E167" s="6"/>
      <c r="F167" s="6"/>
      <c r="G167" s="6"/>
      <c r="H167" s="111"/>
      <c r="I167" s="173">
        <f>IF(F167="",0,IF(F167="Fremdpersonal",VLOOKUP(D167,Tariftabellen!$T$3:$V$24,3,0),VLOOKUP(D167,Tariftabellen!$T$3:$V$24,2,0)))</f>
        <v>0</v>
      </c>
      <c r="J167" s="54" t="str">
        <f t="shared" ca="1" si="33"/>
        <v/>
      </c>
      <c r="K167" s="82" t="str">
        <f t="shared" ca="1" si="34"/>
        <v/>
      </c>
      <c r="L167" s="119">
        <f t="shared" si="28"/>
        <v>0</v>
      </c>
      <c r="M167" s="166">
        <f>IF(OR(F167="Minijob",F167="Fremdpersonal",H167=0),0,($M$1*L167+('(A) AG-Anteil Soz.Vers.'!$C$8*'(A) Pers. paL'!$H167))*12)</f>
        <v>0</v>
      </c>
      <c r="N167" s="54">
        <f t="shared" ca="1" si="35"/>
        <v>0</v>
      </c>
      <c r="O167" s="39">
        <f>IF(OR(F167="Minijob",F167="Fremdpersonal",H167=0),0,IF((L167*12+M167+N167)&gt;'(A) AG-Anteil Soz.Vers.'!$C$33,'(A) AG-Anteil Soz.Vers.'!$C$33*$O$1,(L167*12+M167+N167)*$O$1))</f>
        <v>0</v>
      </c>
      <c r="P167" s="39">
        <f ca="1">IF(F167="Fremdpersonal",0,IF(F167="Minijob",L167*12*'(A) AG-Anteil Soz.Vers.'!$C$30,IF((L167*12+M167+N167)&gt;'(A) AG-Anteil Soz.Vers.'!$C$32,'(A) AG-Anteil Soz.Vers.'!$C$32*$P$1,(L167*12+M167+N167)*$P$1)))</f>
        <v>0</v>
      </c>
      <c r="Q167" s="54">
        <f t="shared" si="26"/>
        <v>0</v>
      </c>
      <c r="R167" s="166">
        <f t="shared" si="27"/>
        <v>0</v>
      </c>
      <c r="S167" s="85">
        <f t="shared" ca="1" si="36"/>
        <v>0</v>
      </c>
      <c r="T167" s="40"/>
    </row>
    <row r="168" spans="1:20">
      <c r="A168" s="115"/>
      <c r="B168" s="115"/>
      <c r="C168" s="115"/>
      <c r="D168" s="9"/>
      <c r="E168" s="6"/>
      <c r="F168" s="6"/>
      <c r="G168" s="6"/>
      <c r="H168" s="111"/>
      <c r="I168" s="173">
        <f>IF(F168="",0,IF(F168="Fremdpersonal",VLOOKUP(D168,Tariftabellen!$T$3:$V$24,3,0),VLOOKUP(D168,Tariftabellen!$T$3:$V$24,2,0)))</f>
        <v>0</v>
      </c>
      <c r="J168" s="54" t="str">
        <f t="shared" ca="1" si="33"/>
        <v/>
      </c>
      <c r="K168" s="82" t="str">
        <f t="shared" ca="1" si="34"/>
        <v/>
      </c>
      <c r="L168" s="119">
        <f t="shared" si="28"/>
        <v>0</v>
      </c>
      <c r="M168" s="166">
        <f>IF(OR(F168="Minijob",F168="Fremdpersonal",H168=0),0,($M$1*L168+('(A) AG-Anteil Soz.Vers.'!$C$8*'(A) Pers. paL'!$H168))*12)</f>
        <v>0</v>
      </c>
      <c r="N168" s="54">
        <f t="shared" ca="1" si="35"/>
        <v>0</v>
      </c>
      <c r="O168" s="39">
        <f>IF(OR(F168="Minijob",F168="Fremdpersonal",H168=0),0,IF((L168*12+M168+N168)&gt;'(A) AG-Anteil Soz.Vers.'!$C$33,'(A) AG-Anteil Soz.Vers.'!$C$33*$O$1,(L168*12+M168+N168)*$O$1))</f>
        <v>0</v>
      </c>
      <c r="P168" s="39">
        <f ca="1">IF(F168="Fremdpersonal",0,IF(F168="Minijob",L168*12*'(A) AG-Anteil Soz.Vers.'!$C$30,IF((L168*12+M168+N168)&gt;'(A) AG-Anteil Soz.Vers.'!$C$32,'(A) AG-Anteil Soz.Vers.'!$C$32*$P$1,(L168*12+M168+N168)*$P$1)))</f>
        <v>0</v>
      </c>
      <c r="Q168" s="54">
        <f t="shared" si="26"/>
        <v>0</v>
      </c>
      <c r="R168" s="166">
        <f t="shared" si="27"/>
        <v>0</v>
      </c>
      <c r="S168" s="85">
        <f t="shared" ca="1" si="36"/>
        <v>0</v>
      </c>
      <c r="T168" s="40"/>
    </row>
    <row r="169" spans="1:20">
      <c r="A169" s="115"/>
      <c r="B169" s="115"/>
      <c r="C169" s="115"/>
      <c r="D169" s="9"/>
      <c r="E169" s="6"/>
      <c r="F169" s="6"/>
      <c r="G169" s="6"/>
      <c r="H169" s="111"/>
      <c r="I169" s="173">
        <f>IF(F169="",0,IF(F169="Fremdpersonal",VLOOKUP(D169,Tariftabellen!$T$3:$V$24,3,0),VLOOKUP(D169,Tariftabellen!$T$3:$V$24,2,0)))</f>
        <v>0</v>
      </c>
      <c r="J169" s="54" t="str">
        <f t="shared" ca="1" si="33"/>
        <v/>
      </c>
      <c r="K169" s="82" t="str">
        <f t="shared" ca="1" si="34"/>
        <v/>
      </c>
      <c r="L169" s="119">
        <f t="shared" si="28"/>
        <v>0</v>
      </c>
      <c r="M169" s="166">
        <f>IF(OR(F169="Minijob",F169="Fremdpersonal",H169=0),0,($M$1*L169+('(A) AG-Anteil Soz.Vers.'!$C$8*'(A) Pers. paL'!$H169))*12)</f>
        <v>0</v>
      </c>
      <c r="N169" s="54">
        <f t="shared" ca="1" si="35"/>
        <v>0</v>
      </c>
      <c r="O169" s="39">
        <f>IF(OR(F169="Minijob",F169="Fremdpersonal",H169=0),0,IF((L169*12+M169+N169)&gt;'(A) AG-Anteil Soz.Vers.'!$C$33,'(A) AG-Anteil Soz.Vers.'!$C$33*$O$1,(L169*12+M169+N169)*$O$1))</f>
        <v>0</v>
      </c>
      <c r="P169" s="39">
        <f ca="1">IF(F169="Fremdpersonal",0,IF(F169="Minijob",L169*12*'(A) AG-Anteil Soz.Vers.'!$C$30,IF((L169*12+M169+N169)&gt;'(A) AG-Anteil Soz.Vers.'!$C$32,'(A) AG-Anteil Soz.Vers.'!$C$32*$P$1,(L169*12+M169+N169)*$P$1)))</f>
        <v>0</v>
      </c>
      <c r="Q169" s="54">
        <f t="shared" si="26"/>
        <v>0</v>
      </c>
      <c r="R169" s="166">
        <f t="shared" si="27"/>
        <v>0</v>
      </c>
      <c r="S169" s="85">
        <f t="shared" ca="1" si="36"/>
        <v>0</v>
      </c>
      <c r="T169" s="40"/>
    </row>
    <row r="170" spans="1:20">
      <c r="A170" s="115"/>
      <c r="B170" s="115"/>
      <c r="C170" s="115"/>
      <c r="D170" s="9"/>
      <c r="E170" s="6"/>
      <c r="F170" s="6"/>
      <c r="G170" s="6"/>
      <c r="H170" s="111"/>
      <c r="I170" s="173">
        <f>IF(F170="",0,IF(F170="Fremdpersonal",VLOOKUP(D170,Tariftabellen!$T$3:$V$24,3,0),VLOOKUP(D170,Tariftabellen!$T$3:$V$24,2,0)))</f>
        <v>0</v>
      </c>
      <c r="J170" s="54" t="str">
        <f t="shared" ca="1" si="33"/>
        <v/>
      </c>
      <c r="K170" s="82" t="str">
        <f t="shared" ca="1" si="34"/>
        <v/>
      </c>
      <c r="L170" s="119">
        <f t="shared" si="28"/>
        <v>0</v>
      </c>
      <c r="M170" s="166">
        <f>IF(OR(F170="Minijob",F170="Fremdpersonal",H170=0),0,($M$1*L170+('(A) AG-Anteil Soz.Vers.'!$C$8*'(A) Pers. paL'!$H170))*12)</f>
        <v>0</v>
      </c>
      <c r="N170" s="54">
        <f t="shared" ca="1" si="35"/>
        <v>0</v>
      </c>
      <c r="O170" s="39">
        <f>IF(OR(F170="Minijob",F170="Fremdpersonal",H170=0),0,IF((L170*12+M170+N170)&gt;'(A) AG-Anteil Soz.Vers.'!$C$33,'(A) AG-Anteil Soz.Vers.'!$C$33*$O$1,(L170*12+M170+N170)*$O$1))</f>
        <v>0</v>
      </c>
      <c r="P170" s="39">
        <f ca="1">IF(F170="Fremdpersonal",0,IF(F170="Minijob",L170*12*'(A) AG-Anteil Soz.Vers.'!$C$30,IF((L170*12+M170+N170)&gt;'(A) AG-Anteil Soz.Vers.'!$C$32,'(A) AG-Anteil Soz.Vers.'!$C$32*$P$1,(L170*12+M170+N170)*$P$1)))</f>
        <v>0</v>
      </c>
      <c r="Q170" s="54">
        <f t="shared" si="26"/>
        <v>0</v>
      </c>
      <c r="R170" s="166">
        <f t="shared" si="27"/>
        <v>0</v>
      </c>
      <c r="S170" s="85">
        <f t="shared" ca="1" si="36"/>
        <v>0</v>
      </c>
      <c r="T170" s="40"/>
    </row>
    <row r="171" spans="1:20">
      <c r="A171" s="115"/>
      <c r="B171" s="115"/>
      <c r="C171" s="115"/>
      <c r="D171" s="9"/>
      <c r="E171" s="6"/>
      <c r="F171" s="6"/>
      <c r="G171" s="6"/>
      <c r="H171" s="111"/>
      <c r="I171" s="173">
        <f>IF(F171="",0,IF(F171="Fremdpersonal",VLOOKUP(D171,Tariftabellen!$T$3:$V$24,3,0),VLOOKUP(D171,Tariftabellen!$T$3:$V$24,2,0)))</f>
        <v>0</v>
      </c>
      <c r="J171" s="54" t="str">
        <f t="shared" ca="1" si="33"/>
        <v/>
      </c>
      <c r="K171" s="82" t="str">
        <f t="shared" ca="1" si="34"/>
        <v/>
      </c>
      <c r="L171" s="119">
        <f t="shared" si="28"/>
        <v>0</v>
      </c>
      <c r="M171" s="166">
        <f>IF(OR(F171="Minijob",F171="Fremdpersonal",H171=0),0,($M$1*L171+('(A) AG-Anteil Soz.Vers.'!$C$8*'(A) Pers. paL'!$H171))*12)</f>
        <v>0</v>
      </c>
      <c r="N171" s="54">
        <f t="shared" ca="1" si="35"/>
        <v>0</v>
      </c>
      <c r="O171" s="39">
        <f>IF(OR(F171="Minijob",F171="Fremdpersonal",H171=0),0,IF((L171*12+M171+N171)&gt;'(A) AG-Anteil Soz.Vers.'!$C$33,'(A) AG-Anteil Soz.Vers.'!$C$33*$O$1,(L171*12+M171+N171)*$O$1))</f>
        <v>0</v>
      </c>
      <c r="P171" s="39">
        <f ca="1">IF(F171="Fremdpersonal",0,IF(F171="Minijob",L171*12*'(A) AG-Anteil Soz.Vers.'!$C$30,IF((L171*12+M171+N171)&gt;'(A) AG-Anteil Soz.Vers.'!$C$32,'(A) AG-Anteil Soz.Vers.'!$C$32*$P$1,(L171*12+M171+N171)*$P$1)))</f>
        <v>0</v>
      </c>
      <c r="Q171" s="54">
        <f t="shared" si="26"/>
        <v>0</v>
      </c>
      <c r="R171" s="166">
        <f t="shared" si="27"/>
        <v>0</v>
      </c>
      <c r="S171" s="85">
        <f t="shared" ca="1" si="36"/>
        <v>0</v>
      </c>
      <c r="T171" s="40"/>
    </row>
    <row r="172" spans="1:20">
      <c r="A172" s="115"/>
      <c r="B172" s="115"/>
      <c r="C172" s="115"/>
      <c r="D172" s="9"/>
      <c r="E172" s="6"/>
      <c r="F172" s="6"/>
      <c r="G172" s="6"/>
      <c r="H172" s="111"/>
      <c r="I172" s="173">
        <f>IF(F172="",0,IF(F172="Fremdpersonal",VLOOKUP(D172,Tariftabellen!$T$3:$V$24,3,0),VLOOKUP(D172,Tariftabellen!$T$3:$V$24,2,0)))</f>
        <v>0</v>
      </c>
      <c r="J172" s="54" t="str">
        <f t="shared" ca="1" si="33"/>
        <v/>
      </c>
      <c r="K172" s="82" t="str">
        <f t="shared" ca="1" si="34"/>
        <v/>
      </c>
      <c r="L172" s="119">
        <f t="shared" si="28"/>
        <v>0</v>
      </c>
      <c r="M172" s="166">
        <f>IF(OR(F172="Minijob",F172="Fremdpersonal",H172=0),0,($M$1*L172+('(A) AG-Anteil Soz.Vers.'!$C$8*'(A) Pers. paL'!$H172))*12)</f>
        <v>0</v>
      </c>
      <c r="N172" s="54">
        <f t="shared" ca="1" si="35"/>
        <v>0</v>
      </c>
      <c r="O172" s="39">
        <f>IF(OR(F172="Minijob",F172="Fremdpersonal",H172=0),0,IF((L172*12+M172+N172)&gt;'(A) AG-Anteil Soz.Vers.'!$C$33,'(A) AG-Anteil Soz.Vers.'!$C$33*$O$1,(L172*12+M172+N172)*$O$1))</f>
        <v>0</v>
      </c>
      <c r="P172" s="39">
        <f ca="1">IF(F172="Fremdpersonal",0,IF(F172="Minijob",L172*12*'(A) AG-Anteil Soz.Vers.'!$C$30,IF((L172*12+M172+N172)&gt;'(A) AG-Anteil Soz.Vers.'!$C$32,'(A) AG-Anteil Soz.Vers.'!$C$32*$P$1,(L172*12+M172+N172)*$P$1)))</f>
        <v>0</v>
      </c>
      <c r="Q172" s="54">
        <f t="shared" si="26"/>
        <v>0</v>
      </c>
      <c r="R172" s="166">
        <f t="shared" si="27"/>
        <v>0</v>
      </c>
      <c r="S172" s="85">
        <f t="shared" ca="1" si="36"/>
        <v>0</v>
      </c>
      <c r="T172" s="40"/>
    </row>
    <row r="173" spans="1:20">
      <c r="A173" s="115"/>
      <c r="B173" s="115"/>
      <c r="C173" s="115"/>
      <c r="D173" s="9"/>
      <c r="E173" s="6"/>
      <c r="F173" s="6"/>
      <c r="G173" s="6"/>
      <c r="H173" s="111"/>
      <c r="I173" s="173">
        <f>IF(F173="",0,IF(F173="Fremdpersonal",VLOOKUP(D173,Tariftabellen!$T$3:$V$24,3,0),VLOOKUP(D173,Tariftabellen!$T$3:$V$24,2,0)))</f>
        <v>0</v>
      </c>
      <c r="J173" s="54" t="str">
        <f t="shared" ca="1" si="33"/>
        <v/>
      </c>
      <c r="K173" s="82" t="str">
        <f t="shared" ca="1" si="34"/>
        <v/>
      </c>
      <c r="L173" s="119">
        <f t="shared" si="28"/>
        <v>0</v>
      </c>
      <c r="M173" s="166">
        <f>IF(OR(F173="Minijob",F173="Fremdpersonal",H173=0),0,($M$1*L173+('(A) AG-Anteil Soz.Vers.'!$C$8*'(A) Pers. paL'!$H173))*12)</f>
        <v>0</v>
      </c>
      <c r="N173" s="54">
        <f t="shared" ca="1" si="35"/>
        <v>0</v>
      </c>
      <c r="O173" s="39">
        <f>IF(OR(F173="Minijob",F173="Fremdpersonal",H173=0),0,IF((L173*12+M173+N173)&gt;'(A) AG-Anteil Soz.Vers.'!$C$33,'(A) AG-Anteil Soz.Vers.'!$C$33*$O$1,(L173*12+M173+N173)*$O$1))</f>
        <v>0</v>
      </c>
      <c r="P173" s="39">
        <f ca="1">IF(F173="Fremdpersonal",0,IF(F173="Minijob",L173*12*'(A) AG-Anteil Soz.Vers.'!$C$30,IF((L173*12+M173+N173)&gt;'(A) AG-Anteil Soz.Vers.'!$C$32,'(A) AG-Anteil Soz.Vers.'!$C$32*$P$1,(L173*12+M173+N173)*$P$1)))</f>
        <v>0</v>
      </c>
      <c r="Q173" s="54">
        <f t="shared" si="26"/>
        <v>0</v>
      </c>
      <c r="R173" s="166">
        <f t="shared" si="27"/>
        <v>0</v>
      </c>
      <c r="S173" s="85">
        <f t="shared" ca="1" si="36"/>
        <v>0</v>
      </c>
      <c r="T173" s="40"/>
    </row>
    <row r="174" spans="1:20">
      <c r="A174" s="115"/>
      <c r="B174" s="115"/>
      <c r="C174" s="115"/>
      <c r="D174" s="9"/>
      <c r="E174" s="6"/>
      <c r="F174" s="6"/>
      <c r="G174" s="6"/>
      <c r="H174" s="111"/>
      <c r="I174" s="173">
        <f>IF(F174="",0,IF(F174="Fremdpersonal",VLOOKUP(D174,Tariftabellen!$T$3:$V$24,3,0),VLOOKUP(D174,Tariftabellen!$T$3:$V$24,2,0)))</f>
        <v>0</v>
      </c>
      <c r="J174" s="54" t="str">
        <f t="shared" ca="1" si="33"/>
        <v/>
      </c>
      <c r="K174" s="82" t="str">
        <f t="shared" ca="1" si="34"/>
        <v/>
      </c>
      <c r="L174" s="119">
        <f t="shared" si="28"/>
        <v>0</v>
      </c>
      <c r="M174" s="166">
        <f>IF(OR(F174="Minijob",F174="Fremdpersonal",H174=0),0,($M$1*L174+('(A) AG-Anteil Soz.Vers.'!$C$8*'(A) Pers. paL'!$H174))*12)</f>
        <v>0</v>
      </c>
      <c r="N174" s="54">
        <f t="shared" ca="1" si="35"/>
        <v>0</v>
      </c>
      <c r="O174" s="39">
        <f>IF(OR(F174="Minijob",F174="Fremdpersonal",H174=0),0,IF((L174*12+M174+N174)&gt;'(A) AG-Anteil Soz.Vers.'!$C$33,'(A) AG-Anteil Soz.Vers.'!$C$33*$O$1,(L174*12+M174+N174)*$O$1))</f>
        <v>0</v>
      </c>
      <c r="P174" s="39">
        <f ca="1">IF(F174="Fremdpersonal",0,IF(F174="Minijob",L174*12*'(A) AG-Anteil Soz.Vers.'!$C$30,IF((L174*12+M174+N174)&gt;'(A) AG-Anteil Soz.Vers.'!$C$32,'(A) AG-Anteil Soz.Vers.'!$C$32*$P$1,(L174*12+M174+N174)*$P$1)))</f>
        <v>0</v>
      </c>
      <c r="Q174" s="54">
        <f t="shared" si="26"/>
        <v>0</v>
      </c>
      <c r="R174" s="166">
        <f t="shared" si="27"/>
        <v>0</v>
      </c>
      <c r="S174" s="85">
        <f t="shared" ca="1" si="36"/>
        <v>0</v>
      </c>
      <c r="T174" s="40"/>
    </row>
    <row r="175" spans="1:20">
      <c r="A175" s="115"/>
      <c r="B175" s="115"/>
      <c r="C175" s="115"/>
      <c r="D175" s="9"/>
      <c r="E175" s="6"/>
      <c r="F175" s="6"/>
      <c r="G175" s="6"/>
      <c r="H175" s="111"/>
      <c r="I175" s="173">
        <f>IF(F175="",0,IF(F175="Fremdpersonal",VLOOKUP(D175,Tariftabellen!$T$3:$V$24,3,0),VLOOKUP(D175,Tariftabellen!$T$3:$V$24,2,0)))</f>
        <v>0</v>
      </c>
      <c r="J175" s="54" t="str">
        <f t="shared" ca="1" si="33"/>
        <v/>
      </c>
      <c r="K175" s="82" t="str">
        <f t="shared" ca="1" si="34"/>
        <v/>
      </c>
      <c r="L175" s="119">
        <f t="shared" si="28"/>
        <v>0</v>
      </c>
      <c r="M175" s="166">
        <f>IF(OR(F175="Minijob",F175="Fremdpersonal",H175=0),0,($M$1*L175+('(A) AG-Anteil Soz.Vers.'!$C$8*'(A) Pers. paL'!$H175))*12)</f>
        <v>0</v>
      </c>
      <c r="N175" s="54">
        <f t="shared" ca="1" si="35"/>
        <v>0</v>
      </c>
      <c r="O175" s="39">
        <f>IF(OR(F175="Minijob",F175="Fremdpersonal",H175=0),0,IF((L175*12+M175+N175)&gt;'(A) AG-Anteil Soz.Vers.'!$C$33,'(A) AG-Anteil Soz.Vers.'!$C$33*$O$1,(L175*12+M175+N175)*$O$1))</f>
        <v>0</v>
      </c>
      <c r="P175" s="39">
        <f ca="1">IF(F175="Fremdpersonal",0,IF(F175="Minijob",L175*12*'(A) AG-Anteil Soz.Vers.'!$C$30,IF((L175*12+M175+N175)&gt;'(A) AG-Anteil Soz.Vers.'!$C$32,'(A) AG-Anteil Soz.Vers.'!$C$32*$P$1,(L175*12+M175+N175)*$P$1)))</f>
        <v>0</v>
      </c>
      <c r="Q175" s="54">
        <f t="shared" si="26"/>
        <v>0</v>
      </c>
      <c r="R175" s="166">
        <f t="shared" si="27"/>
        <v>0</v>
      </c>
      <c r="S175" s="85">
        <f t="shared" ca="1" si="36"/>
        <v>0</v>
      </c>
      <c r="T175" s="40"/>
    </row>
    <row r="176" spans="1:20">
      <c r="A176" s="115"/>
      <c r="B176" s="115"/>
      <c r="C176" s="115"/>
      <c r="D176" s="9"/>
      <c r="E176" s="6"/>
      <c r="F176" s="6"/>
      <c r="G176" s="6"/>
      <c r="H176" s="111"/>
      <c r="I176" s="173">
        <f>IF(F176="",0,IF(F176="Fremdpersonal",VLOOKUP(D176,Tariftabellen!$T$3:$V$24,3,0),VLOOKUP(D176,Tariftabellen!$T$3:$V$24,2,0)))</f>
        <v>0</v>
      </c>
      <c r="J176" s="54" t="str">
        <f t="shared" ca="1" si="33"/>
        <v/>
      </c>
      <c r="K176" s="82" t="str">
        <f t="shared" ca="1" si="34"/>
        <v/>
      </c>
      <c r="L176" s="119">
        <f t="shared" si="28"/>
        <v>0</v>
      </c>
      <c r="M176" s="166">
        <f>IF(OR(F176="Minijob",F176="Fremdpersonal",H176=0),0,($M$1*L176+('(A) AG-Anteil Soz.Vers.'!$C$8*'(A) Pers. paL'!$H176))*12)</f>
        <v>0</v>
      </c>
      <c r="N176" s="54">
        <f t="shared" ca="1" si="35"/>
        <v>0</v>
      </c>
      <c r="O176" s="39">
        <f>IF(OR(F176="Minijob",F176="Fremdpersonal",H176=0),0,IF((L176*12+M176+N176)&gt;'(A) AG-Anteil Soz.Vers.'!$C$33,'(A) AG-Anteil Soz.Vers.'!$C$33*$O$1,(L176*12+M176+N176)*$O$1))</f>
        <v>0</v>
      </c>
      <c r="P176" s="39">
        <f ca="1">IF(F176="Fremdpersonal",0,IF(F176="Minijob",L176*12*'(A) AG-Anteil Soz.Vers.'!$C$30,IF((L176*12+M176+N176)&gt;'(A) AG-Anteil Soz.Vers.'!$C$32,'(A) AG-Anteil Soz.Vers.'!$C$32*$P$1,(L176*12+M176+N176)*$P$1)))</f>
        <v>0</v>
      </c>
      <c r="Q176" s="54">
        <f t="shared" si="26"/>
        <v>0</v>
      </c>
      <c r="R176" s="166">
        <f t="shared" si="27"/>
        <v>0</v>
      </c>
      <c r="S176" s="85">
        <f t="shared" ca="1" si="36"/>
        <v>0</v>
      </c>
      <c r="T176" s="40"/>
    </row>
    <row r="177" spans="1:20">
      <c r="A177" s="115"/>
      <c r="B177" s="115"/>
      <c r="C177" s="115"/>
      <c r="D177" s="9"/>
      <c r="E177" s="6"/>
      <c r="F177" s="6"/>
      <c r="G177" s="6"/>
      <c r="H177" s="111"/>
      <c r="I177" s="173">
        <f>IF(F177="",0,IF(F177="Fremdpersonal",VLOOKUP(D177,Tariftabellen!$T$3:$V$24,3,0),VLOOKUP(D177,Tariftabellen!$T$3:$V$24,2,0)))</f>
        <v>0</v>
      </c>
      <c r="J177" s="54" t="str">
        <f t="shared" ca="1" si="33"/>
        <v/>
      </c>
      <c r="K177" s="82" t="str">
        <f t="shared" ca="1" si="34"/>
        <v/>
      </c>
      <c r="L177" s="119">
        <f t="shared" si="28"/>
        <v>0</v>
      </c>
      <c r="M177" s="166">
        <f>IF(OR(F177="Minijob",F177="Fremdpersonal",H177=0),0,($M$1*L177+('(A) AG-Anteil Soz.Vers.'!$C$8*'(A) Pers. paL'!$H177))*12)</f>
        <v>0</v>
      </c>
      <c r="N177" s="54">
        <f t="shared" ca="1" si="35"/>
        <v>0</v>
      </c>
      <c r="O177" s="39">
        <f>IF(OR(F177="Minijob",F177="Fremdpersonal",H177=0),0,IF((L177*12+M177+N177)&gt;'(A) AG-Anteil Soz.Vers.'!$C$33,'(A) AG-Anteil Soz.Vers.'!$C$33*$O$1,(L177*12+M177+N177)*$O$1))</f>
        <v>0</v>
      </c>
      <c r="P177" s="39">
        <f ca="1">IF(F177="Fremdpersonal",0,IF(F177="Minijob",L177*12*'(A) AG-Anteil Soz.Vers.'!$C$30,IF((L177*12+M177+N177)&gt;'(A) AG-Anteil Soz.Vers.'!$C$32,'(A) AG-Anteil Soz.Vers.'!$C$32*$P$1,(L177*12+M177+N177)*$P$1)))</f>
        <v>0</v>
      </c>
      <c r="Q177" s="54">
        <f t="shared" si="26"/>
        <v>0</v>
      </c>
      <c r="R177" s="166">
        <f t="shared" si="27"/>
        <v>0</v>
      </c>
      <c r="S177" s="85">
        <f t="shared" ca="1" si="36"/>
        <v>0</v>
      </c>
      <c r="T177" s="40"/>
    </row>
    <row r="178" spans="1:20">
      <c r="A178" s="115"/>
      <c r="B178" s="115"/>
      <c r="C178" s="115"/>
      <c r="D178" s="9"/>
      <c r="E178" s="6"/>
      <c r="F178" s="6"/>
      <c r="G178" s="6"/>
      <c r="H178" s="111"/>
      <c r="I178" s="173">
        <f>IF(F178="",0,IF(F178="Fremdpersonal",VLOOKUP(D178,Tariftabellen!$T$3:$V$24,3,0),VLOOKUP(D178,Tariftabellen!$T$3:$V$24,2,0)))</f>
        <v>0</v>
      </c>
      <c r="J178" s="54" t="str">
        <f t="shared" ca="1" si="33"/>
        <v/>
      </c>
      <c r="K178" s="82" t="str">
        <f t="shared" ca="1" si="34"/>
        <v/>
      </c>
      <c r="L178" s="119">
        <f t="shared" si="28"/>
        <v>0</v>
      </c>
      <c r="M178" s="166">
        <f>IF(OR(F178="Minijob",F178="Fremdpersonal",H178=0),0,($M$1*L178+('(A) AG-Anteil Soz.Vers.'!$C$8*'(A) Pers. paL'!$H178))*12)</f>
        <v>0</v>
      </c>
      <c r="N178" s="54">
        <f t="shared" ca="1" si="35"/>
        <v>0</v>
      </c>
      <c r="O178" s="39">
        <f>IF(OR(F178="Minijob",F178="Fremdpersonal",H178=0),0,IF((L178*12+M178+N178)&gt;'(A) AG-Anteil Soz.Vers.'!$C$33,'(A) AG-Anteil Soz.Vers.'!$C$33*$O$1,(L178*12+M178+N178)*$O$1))</f>
        <v>0</v>
      </c>
      <c r="P178" s="39">
        <f ca="1">IF(F178="Fremdpersonal",0,IF(F178="Minijob",L178*12*'(A) AG-Anteil Soz.Vers.'!$C$30,IF((L178*12+M178+N178)&gt;'(A) AG-Anteil Soz.Vers.'!$C$32,'(A) AG-Anteil Soz.Vers.'!$C$32*$P$1,(L178*12+M178+N178)*$P$1)))</f>
        <v>0</v>
      </c>
      <c r="Q178" s="54">
        <f t="shared" si="26"/>
        <v>0</v>
      </c>
      <c r="R178" s="166">
        <f t="shared" si="27"/>
        <v>0</v>
      </c>
      <c r="S178" s="85">
        <f t="shared" ca="1" si="36"/>
        <v>0</v>
      </c>
      <c r="T178" s="40"/>
    </row>
    <row r="179" spans="1:20">
      <c r="A179" s="115"/>
      <c r="B179" s="115"/>
      <c r="C179" s="115"/>
      <c r="D179" s="9"/>
      <c r="E179" s="6"/>
      <c r="F179" s="6"/>
      <c r="G179" s="6"/>
      <c r="H179" s="111"/>
      <c r="I179" s="173">
        <f>IF(F179="",0,IF(F179="Fremdpersonal",VLOOKUP(D179,Tariftabellen!$T$3:$V$24,3,0),VLOOKUP(D179,Tariftabellen!$T$3:$V$24,2,0)))</f>
        <v>0</v>
      </c>
      <c r="J179" s="54" t="str">
        <f t="shared" ca="1" si="33"/>
        <v/>
      </c>
      <c r="K179" s="82" t="str">
        <f t="shared" ca="1" si="34"/>
        <v/>
      </c>
      <c r="L179" s="119">
        <f t="shared" si="28"/>
        <v>0</v>
      </c>
      <c r="M179" s="166">
        <f>IF(OR(F179="Minijob",F179="Fremdpersonal",H179=0),0,($M$1*L179+('(A) AG-Anteil Soz.Vers.'!$C$8*'(A) Pers. paL'!$H179))*12)</f>
        <v>0</v>
      </c>
      <c r="N179" s="54">
        <f t="shared" ca="1" si="35"/>
        <v>0</v>
      </c>
      <c r="O179" s="39">
        <f>IF(OR(F179="Minijob",F179="Fremdpersonal",H179=0),0,IF((L179*12+M179+N179)&gt;'(A) AG-Anteil Soz.Vers.'!$C$33,'(A) AG-Anteil Soz.Vers.'!$C$33*$O$1,(L179*12+M179+N179)*$O$1))</f>
        <v>0</v>
      </c>
      <c r="P179" s="39">
        <f ca="1">IF(F179="Fremdpersonal",0,IF(F179="Minijob",L179*12*'(A) AG-Anteil Soz.Vers.'!$C$30,IF((L179*12+M179+N179)&gt;'(A) AG-Anteil Soz.Vers.'!$C$32,'(A) AG-Anteil Soz.Vers.'!$C$32*$P$1,(L179*12+M179+N179)*$P$1)))</f>
        <v>0</v>
      </c>
      <c r="Q179" s="54">
        <f t="shared" si="26"/>
        <v>0</v>
      </c>
      <c r="R179" s="166">
        <f t="shared" si="27"/>
        <v>0</v>
      </c>
      <c r="S179" s="85">
        <f t="shared" ca="1" si="36"/>
        <v>0</v>
      </c>
      <c r="T179" s="40"/>
    </row>
    <row r="180" spans="1:20">
      <c r="A180" s="115"/>
      <c r="B180" s="115"/>
      <c r="C180" s="115"/>
      <c r="D180" s="9"/>
      <c r="E180" s="6"/>
      <c r="F180" s="6"/>
      <c r="G180" s="6"/>
      <c r="H180" s="111"/>
      <c r="I180" s="173">
        <f>IF(F180="",0,IF(F180="Fremdpersonal",VLOOKUP(D180,Tariftabellen!$T$3:$V$24,3,0),VLOOKUP(D180,Tariftabellen!$T$3:$V$24,2,0)))</f>
        <v>0</v>
      </c>
      <c r="J180" s="54" t="str">
        <f t="shared" ca="1" si="33"/>
        <v/>
      </c>
      <c r="K180" s="82" t="str">
        <f t="shared" ca="1" si="34"/>
        <v/>
      </c>
      <c r="L180" s="119">
        <f t="shared" si="28"/>
        <v>0</v>
      </c>
      <c r="M180" s="166">
        <f>IF(OR(F180="Minijob",F180="Fremdpersonal",H180=0),0,($M$1*L180+('(A) AG-Anteil Soz.Vers.'!$C$8*'(A) Pers. paL'!$H180))*12)</f>
        <v>0</v>
      </c>
      <c r="N180" s="54">
        <f t="shared" ca="1" si="35"/>
        <v>0</v>
      </c>
      <c r="O180" s="39">
        <f>IF(OR(F180="Minijob",F180="Fremdpersonal",H180=0),0,IF((L180*12+M180+N180)&gt;'(A) AG-Anteil Soz.Vers.'!$C$33,'(A) AG-Anteil Soz.Vers.'!$C$33*$O$1,(L180*12+M180+N180)*$O$1))</f>
        <v>0</v>
      </c>
      <c r="P180" s="39">
        <f ca="1">IF(F180="Fremdpersonal",0,IF(F180="Minijob",L180*12*'(A) AG-Anteil Soz.Vers.'!$C$30,IF((L180*12+M180+N180)&gt;'(A) AG-Anteil Soz.Vers.'!$C$32,'(A) AG-Anteil Soz.Vers.'!$C$32*$P$1,(L180*12+M180+N180)*$P$1)))</f>
        <v>0</v>
      </c>
      <c r="Q180" s="54">
        <f t="shared" si="26"/>
        <v>0</v>
      </c>
      <c r="R180" s="166">
        <f t="shared" si="27"/>
        <v>0</v>
      </c>
      <c r="S180" s="85">
        <f t="shared" ca="1" si="36"/>
        <v>0</v>
      </c>
      <c r="T180" s="40"/>
    </row>
    <row r="181" spans="1:20">
      <c r="A181" s="115"/>
      <c r="B181" s="115"/>
      <c r="C181" s="117"/>
      <c r="D181" s="9"/>
      <c r="E181" s="6"/>
      <c r="F181" s="6"/>
      <c r="G181" s="6"/>
      <c r="H181" s="111"/>
      <c r="I181" s="173">
        <f>IF(F181="",0,IF(F181="Fremdpersonal",VLOOKUP(D181,Tariftabellen!$T$3:$V$24,3,0),VLOOKUP(D181,Tariftabellen!$T$3:$V$24,2,0)))</f>
        <v>0</v>
      </c>
      <c r="J181" s="54" t="str">
        <f t="shared" ca="1" si="33"/>
        <v/>
      </c>
      <c r="K181" s="82" t="str">
        <f t="shared" ca="1" si="34"/>
        <v/>
      </c>
      <c r="L181" s="119">
        <f t="shared" si="28"/>
        <v>0</v>
      </c>
      <c r="M181" s="166">
        <f>IF(OR(F181="Minijob",F181="Fremdpersonal",H181=0),0,($M$1*L181+('(A) AG-Anteil Soz.Vers.'!$C$8*'(A) Pers. paL'!$H181))*12)</f>
        <v>0</v>
      </c>
      <c r="N181" s="54">
        <f t="shared" ca="1" si="35"/>
        <v>0</v>
      </c>
      <c r="O181" s="39">
        <f>IF(OR(F181="Minijob",F181="Fremdpersonal",H181=0),0,IF((L181*12+M181+N181)&gt;'(A) AG-Anteil Soz.Vers.'!$C$33,'(A) AG-Anteil Soz.Vers.'!$C$33*$O$1,(L181*12+M181+N181)*$O$1))</f>
        <v>0</v>
      </c>
      <c r="P181" s="39">
        <f ca="1">IF(F181="Fremdpersonal",0,IF(F181="Minijob",L181*12*'(A) AG-Anteil Soz.Vers.'!$C$30,IF((L181*12+M181+N181)&gt;'(A) AG-Anteil Soz.Vers.'!$C$32,'(A) AG-Anteil Soz.Vers.'!$C$32*$P$1,(L181*12+M181+N181)*$P$1)))</f>
        <v>0</v>
      </c>
      <c r="Q181" s="54">
        <f t="shared" si="26"/>
        <v>0</v>
      </c>
      <c r="R181" s="166">
        <f t="shared" si="27"/>
        <v>0</v>
      </c>
      <c r="S181" s="85">
        <f t="shared" ca="1" si="36"/>
        <v>0</v>
      </c>
      <c r="T181" s="40"/>
    </row>
    <row r="182" spans="1:20">
      <c r="A182" s="115"/>
      <c r="B182" s="115"/>
      <c r="C182" s="115"/>
      <c r="D182" s="9"/>
      <c r="E182" s="6"/>
      <c r="F182" s="6"/>
      <c r="G182" s="6"/>
      <c r="H182" s="22"/>
      <c r="I182" s="173">
        <f>IF(F182="",0,IF(F182="Fremdpersonal",VLOOKUP(D182,Tariftabellen!$T$3:$V$24,3,0),VLOOKUP(D182,Tariftabellen!$T$3:$V$24,2,0)))</f>
        <v>0</v>
      </c>
      <c r="J182" s="54" t="str">
        <f t="shared" ca="1" si="0"/>
        <v/>
      </c>
      <c r="K182" s="82" t="str">
        <f t="shared" ca="1" si="1"/>
        <v/>
      </c>
      <c r="L182" s="119">
        <f t="shared" si="28"/>
        <v>0</v>
      </c>
      <c r="M182" s="166">
        <f>IF(OR(F182="Minijob",F182="Fremdpersonal",H182=0),0,($M$1*L182+('(A) AG-Anteil Soz.Vers.'!$C$8*'(A) Pers. paL'!$H182))*12)</f>
        <v>0</v>
      </c>
      <c r="N182" s="54">
        <f t="shared" ca="1" si="2"/>
        <v>0</v>
      </c>
      <c r="O182" s="39">
        <f>IF(OR(F182="Minijob",F182="Fremdpersonal",H182=0),0,IF((L182*12+M182+N182)&gt;'(A) AG-Anteil Soz.Vers.'!$C$33,'(A) AG-Anteil Soz.Vers.'!$C$33*$O$1,(L182*12+M182+N182)*$O$1))</f>
        <v>0</v>
      </c>
      <c r="P182" s="39">
        <f ca="1">IF(F182="Fremdpersonal",0,IF(F182="Minijob",L182*12*'(A) AG-Anteil Soz.Vers.'!$C$30,IF((L182*12+M182+N182)&gt;'(A) AG-Anteil Soz.Vers.'!$C$32,'(A) AG-Anteil Soz.Vers.'!$C$32*$P$1,(L182*12+M182+N182)*$P$1)))</f>
        <v>0</v>
      </c>
      <c r="Q182" s="54">
        <f t="shared" si="26"/>
        <v>0</v>
      </c>
      <c r="R182" s="166">
        <f t="shared" si="27"/>
        <v>0</v>
      </c>
      <c r="S182" s="85">
        <f t="shared" ca="1" si="5"/>
        <v>0</v>
      </c>
      <c r="T182" s="40"/>
    </row>
    <row r="183" spans="1:20">
      <c r="A183" s="115"/>
      <c r="B183" s="115"/>
      <c r="C183" s="115"/>
      <c r="D183" s="9"/>
      <c r="E183" s="6"/>
      <c r="F183" s="6"/>
      <c r="G183" s="6"/>
      <c r="H183" s="22"/>
      <c r="I183" s="173">
        <f>IF(F183="",0,IF(F183="Fremdpersonal",VLOOKUP(D183,Tariftabellen!$T$3:$V$24,3,0),VLOOKUP(D183,Tariftabellen!$T$3:$V$24,2,0)))</f>
        <v>0</v>
      </c>
      <c r="J183" s="54" t="str">
        <f t="shared" ca="1" si="0"/>
        <v/>
      </c>
      <c r="K183" s="82" t="str">
        <f t="shared" ca="1" si="1"/>
        <v/>
      </c>
      <c r="L183" s="119">
        <f t="shared" si="28"/>
        <v>0</v>
      </c>
      <c r="M183" s="166">
        <f>IF(OR(F183="Minijob",F183="Fremdpersonal",H183=0),0,($M$1*L183+('(A) AG-Anteil Soz.Vers.'!$C$8*'(A) Pers. paL'!$H183))*12)</f>
        <v>0</v>
      </c>
      <c r="N183" s="54">
        <f t="shared" ca="1" si="2"/>
        <v>0</v>
      </c>
      <c r="O183" s="39">
        <f>IF(OR(F183="Minijob",F183="Fremdpersonal",H183=0),0,IF((L183*12+M183+N183)&gt;'(A) AG-Anteil Soz.Vers.'!$C$33,'(A) AG-Anteil Soz.Vers.'!$C$33*$O$1,(L183*12+M183+N183)*$O$1))</f>
        <v>0</v>
      </c>
      <c r="P183" s="39">
        <f ca="1">IF(F183="Fremdpersonal",0,IF(F183="Minijob",L183*12*'(A) AG-Anteil Soz.Vers.'!$C$30,IF((L183*12+M183+N183)&gt;'(A) AG-Anteil Soz.Vers.'!$C$32,'(A) AG-Anteil Soz.Vers.'!$C$32*$P$1,(L183*12+M183+N183)*$P$1)))</f>
        <v>0</v>
      </c>
      <c r="Q183" s="54">
        <f t="shared" si="26"/>
        <v>0</v>
      </c>
      <c r="R183" s="166">
        <f t="shared" si="27"/>
        <v>0</v>
      </c>
      <c r="S183" s="85">
        <f t="shared" ca="1" si="5"/>
        <v>0</v>
      </c>
      <c r="T183" s="40"/>
    </row>
    <row r="184" spans="1:20">
      <c r="A184" s="115"/>
      <c r="B184" s="115"/>
      <c r="C184" s="115"/>
      <c r="D184" s="9"/>
      <c r="E184" s="6"/>
      <c r="F184" s="6"/>
      <c r="G184" s="6"/>
      <c r="H184" s="22"/>
      <c r="I184" s="173">
        <f>IF(F184="",0,IF(F184="Fremdpersonal",VLOOKUP(D184,Tariftabellen!$T$3:$V$24,3,0),VLOOKUP(D184,Tariftabellen!$T$3:$V$24,2,0)))</f>
        <v>0</v>
      </c>
      <c r="J184" s="54" t="str">
        <f t="shared" ca="1" si="0"/>
        <v/>
      </c>
      <c r="K184" s="82" t="str">
        <f t="shared" ca="1" si="1"/>
        <v/>
      </c>
      <c r="L184" s="119">
        <f t="shared" si="28"/>
        <v>0</v>
      </c>
      <c r="M184" s="166">
        <f>IF(OR(F184="Minijob",F184="Fremdpersonal",H184=0),0,($M$1*L184+('(A) AG-Anteil Soz.Vers.'!$C$8*'(A) Pers. paL'!$H184))*12)</f>
        <v>0</v>
      </c>
      <c r="N184" s="54">
        <f t="shared" ca="1" si="2"/>
        <v>0</v>
      </c>
      <c r="O184" s="39">
        <f>IF(OR(F184="Minijob",F184="Fremdpersonal",H184=0),0,IF((L184*12+M184+N184)&gt;'(A) AG-Anteil Soz.Vers.'!$C$33,'(A) AG-Anteil Soz.Vers.'!$C$33*$O$1,(L184*12+M184+N184)*$O$1))</f>
        <v>0</v>
      </c>
      <c r="P184" s="39">
        <f ca="1">IF(F184="Fremdpersonal",0,IF(F184="Minijob",L184*12*'(A) AG-Anteil Soz.Vers.'!$C$30,IF((L184*12+M184+N184)&gt;'(A) AG-Anteil Soz.Vers.'!$C$32,'(A) AG-Anteil Soz.Vers.'!$C$32*$P$1,(L184*12+M184+N184)*$P$1)))</f>
        <v>0</v>
      </c>
      <c r="Q184" s="54">
        <f t="shared" si="26"/>
        <v>0</v>
      </c>
      <c r="R184" s="166">
        <f t="shared" si="27"/>
        <v>0</v>
      </c>
      <c r="S184" s="85">
        <f t="shared" ca="1" si="5"/>
        <v>0</v>
      </c>
      <c r="T184" s="40"/>
    </row>
    <row r="185" spans="1:20">
      <c r="A185" s="115"/>
      <c r="B185" s="115"/>
      <c r="C185" s="115"/>
      <c r="D185" s="9"/>
      <c r="E185" s="6"/>
      <c r="F185" s="6"/>
      <c r="G185" s="6"/>
      <c r="H185" s="22"/>
      <c r="I185" s="173">
        <f>IF(F185="",0,IF(F185="Fremdpersonal",VLOOKUP(D185,Tariftabellen!$T$3:$V$24,3,0),VLOOKUP(D185,Tariftabellen!$T$3:$V$24,2,0)))</f>
        <v>0</v>
      </c>
      <c r="J185" s="54" t="str">
        <f t="shared" ca="1" si="0"/>
        <v/>
      </c>
      <c r="K185" s="82" t="str">
        <f t="shared" ca="1" si="1"/>
        <v/>
      </c>
      <c r="L185" s="119">
        <f t="shared" si="28"/>
        <v>0</v>
      </c>
      <c r="M185" s="166">
        <f>IF(OR(F185="Minijob",F185="Fremdpersonal",H185=0),0,($M$1*L185+('(A) AG-Anteil Soz.Vers.'!$C$8*'(A) Pers. paL'!$H185))*12)</f>
        <v>0</v>
      </c>
      <c r="N185" s="54">
        <f t="shared" ca="1" si="2"/>
        <v>0</v>
      </c>
      <c r="O185" s="39">
        <f>IF(OR(F185="Minijob",F185="Fremdpersonal",H185=0),0,IF((L185*12+M185+N185)&gt;'(A) AG-Anteil Soz.Vers.'!$C$33,'(A) AG-Anteil Soz.Vers.'!$C$33*$O$1,(L185*12+M185+N185)*$O$1))</f>
        <v>0</v>
      </c>
      <c r="P185" s="39">
        <f ca="1">IF(F185="Fremdpersonal",0,IF(F185="Minijob",L185*12*'(A) AG-Anteil Soz.Vers.'!$C$30,IF((L185*12+M185+N185)&gt;'(A) AG-Anteil Soz.Vers.'!$C$32,'(A) AG-Anteil Soz.Vers.'!$C$32*$P$1,(L185*12+M185+N185)*$P$1)))</f>
        <v>0</v>
      </c>
      <c r="Q185" s="54">
        <f t="shared" si="26"/>
        <v>0</v>
      </c>
      <c r="R185" s="166">
        <f t="shared" si="27"/>
        <v>0</v>
      </c>
      <c r="S185" s="85">
        <f t="shared" ca="1" si="5"/>
        <v>0</v>
      </c>
      <c r="T185" s="40"/>
    </row>
    <row r="186" spans="1:20">
      <c r="A186" s="115"/>
      <c r="B186" s="115"/>
      <c r="C186" s="115"/>
      <c r="D186" s="9"/>
      <c r="E186" s="6"/>
      <c r="F186" s="6"/>
      <c r="G186" s="6"/>
      <c r="H186" s="111"/>
      <c r="I186" s="173">
        <f>IF(F186="",0,IF(F186="Fremdpersonal",VLOOKUP(D186,Tariftabellen!$T$3:$V$24,3,0),VLOOKUP(D186,Tariftabellen!$T$3:$V$24,2,0)))</f>
        <v>0</v>
      </c>
      <c r="J186" s="54" t="str">
        <f t="shared" ca="1" si="0"/>
        <v/>
      </c>
      <c r="K186" s="82" t="str">
        <f t="shared" ca="1" si="1"/>
        <v/>
      </c>
      <c r="L186" s="119">
        <f t="shared" si="28"/>
        <v>0</v>
      </c>
      <c r="M186" s="166">
        <f>IF(OR(F186="Minijob",F186="Fremdpersonal",H186=0),0,($M$1*L186+('(A) AG-Anteil Soz.Vers.'!$C$8*'(A) Pers. paL'!$H186))*12)</f>
        <v>0</v>
      </c>
      <c r="N186" s="54">
        <f t="shared" ref="N186:N198" ca="1" si="37">IF(ISERROR(K186*L186),0,K186*L186)</f>
        <v>0</v>
      </c>
      <c r="O186" s="39">
        <f>IF(OR(F186="Minijob",F186="Fremdpersonal",H186=0),0,IF((L186*12+M186+N186)&gt;'(A) AG-Anteil Soz.Vers.'!$C$33,'(A) AG-Anteil Soz.Vers.'!$C$33*$O$1,(L186*12+M186+N186)*$O$1))</f>
        <v>0</v>
      </c>
      <c r="P186" s="39">
        <f ca="1">IF(F186="Fremdpersonal",0,IF(F186="Minijob",L186*12*'(A) AG-Anteil Soz.Vers.'!$C$30,IF((L186*12+M186+N186)&gt;'(A) AG-Anteil Soz.Vers.'!$C$32,'(A) AG-Anteil Soz.Vers.'!$C$32*$P$1,(L186*12+M186+N186)*$P$1)))</f>
        <v>0</v>
      </c>
      <c r="Q186" s="54">
        <f t="shared" si="26"/>
        <v>0</v>
      </c>
      <c r="R186" s="166">
        <f t="shared" si="27"/>
        <v>0</v>
      </c>
      <c r="S186" s="85">
        <f t="shared" ref="S186:S198" ca="1" si="38">(L186*12+SUM(M186:R186))</f>
        <v>0</v>
      </c>
      <c r="T186" s="40"/>
    </row>
    <row r="187" spans="1:20">
      <c r="A187" s="115"/>
      <c r="B187" s="115"/>
      <c r="C187" s="115"/>
      <c r="D187" s="9"/>
      <c r="E187" s="6"/>
      <c r="F187" s="6"/>
      <c r="G187" s="6"/>
      <c r="H187" s="111"/>
      <c r="I187" s="173">
        <f>IF(F187="",0,IF(F187="Fremdpersonal",VLOOKUP(D187,Tariftabellen!$T$3:$V$24,3,0),VLOOKUP(D187,Tariftabellen!$T$3:$V$24,2,0)))</f>
        <v>0</v>
      </c>
      <c r="J187" s="54" t="str">
        <f t="shared" ca="1" si="0"/>
        <v/>
      </c>
      <c r="K187" s="82" t="str">
        <f t="shared" ca="1" si="1"/>
        <v/>
      </c>
      <c r="L187" s="119">
        <f t="shared" si="28"/>
        <v>0</v>
      </c>
      <c r="M187" s="166">
        <f>IF(OR(F187="Minijob",F187="Fremdpersonal",H187=0),0,($M$1*L187+('(A) AG-Anteil Soz.Vers.'!$C$8*'(A) Pers. paL'!$H187))*12)</f>
        <v>0</v>
      </c>
      <c r="N187" s="54">
        <f t="shared" ca="1" si="37"/>
        <v>0</v>
      </c>
      <c r="O187" s="39">
        <f>IF(OR(F187="Minijob",F187="Fremdpersonal",H187=0),0,IF((L187*12+M187+N187)&gt;'(A) AG-Anteil Soz.Vers.'!$C$33,'(A) AG-Anteil Soz.Vers.'!$C$33*$O$1,(L187*12+M187+N187)*$O$1))</f>
        <v>0</v>
      </c>
      <c r="P187" s="39">
        <f ca="1">IF(F187="Fremdpersonal",0,IF(F187="Minijob",L187*12*'(A) AG-Anteil Soz.Vers.'!$C$30,IF((L187*12+M187+N187)&gt;'(A) AG-Anteil Soz.Vers.'!$C$32,'(A) AG-Anteil Soz.Vers.'!$C$32*$P$1,(L187*12+M187+N187)*$P$1)))</f>
        <v>0</v>
      </c>
      <c r="Q187" s="54">
        <f t="shared" si="26"/>
        <v>0</v>
      </c>
      <c r="R187" s="166">
        <f t="shared" si="27"/>
        <v>0</v>
      </c>
      <c r="S187" s="85">
        <f t="shared" ca="1" si="38"/>
        <v>0</v>
      </c>
      <c r="T187" s="40"/>
    </row>
    <row r="188" spans="1:20">
      <c r="A188" s="115"/>
      <c r="B188" s="115"/>
      <c r="C188" s="115"/>
      <c r="D188" s="9"/>
      <c r="E188" s="6"/>
      <c r="F188" s="6"/>
      <c r="G188" s="6"/>
      <c r="H188" s="111"/>
      <c r="I188" s="173">
        <f>IF(F188="",0,IF(F188="Fremdpersonal",VLOOKUP(D188,Tariftabellen!$T$3:$V$24,3,0),VLOOKUP(D188,Tariftabellen!$T$3:$V$24,2,0)))</f>
        <v>0</v>
      </c>
      <c r="J188" s="54" t="str">
        <f t="shared" ca="1" si="0"/>
        <v/>
      </c>
      <c r="K188" s="82" t="str">
        <f t="shared" ca="1" si="1"/>
        <v/>
      </c>
      <c r="L188" s="119">
        <f t="shared" si="28"/>
        <v>0</v>
      </c>
      <c r="M188" s="166">
        <f>IF(OR(F188="Minijob",F188="Fremdpersonal",H188=0),0,($M$1*L188+('(A) AG-Anteil Soz.Vers.'!$C$8*'(A) Pers. paL'!$H188))*12)</f>
        <v>0</v>
      </c>
      <c r="N188" s="54">
        <f t="shared" ca="1" si="37"/>
        <v>0</v>
      </c>
      <c r="O188" s="39">
        <f>IF(OR(F188="Minijob",F188="Fremdpersonal",H188=0),0,IF((L188*12+M188+N188)&gt;'(A) AG-Anteil Soz.Vers.'!$C$33,'(A) AG-Anteil Soz.Vers.'!$C$33*$O$1,(L188*12+M188+N188)*$O$1))</f>
        <v>0</v>
      </c>
      <c r="P188" s="39">
        <f ca="1">IF(F188="Fremdpersonal",0,IF(F188="Minijob",L188*12*'(A) AG-Anteil Soz.Vers.'!$C$30,IF((L188*12+M188+N188)&gt;'(A) AG-Anteil Soz.Vers.'!$C$32,'(A) AG-Anteil Soz.Vers.'!$C$32*$P$1,(L188*12+M188+N188)*$P$1)))</f>
        <v>0</v>
      </c>
      <c r="Q188" s="54">
        <f t="shared" si="26"/>
        <v>0</v>
      </c>
      <c r="R188" s="166">
        <f t="shared" si="27"/>
        <v>0</v>
      </c>
      <c r="S188" s="85">
        <f t="shared" ca="1" si="38"/>
        <v>0</v>
      </c>
      <c r="T188" s="40"/>
    </row>
    <row r="189" spans="1:20">
      <c r="A189" s="115"/>
      <c r="B189" s="115"/>
      <c r="C189" s="115"/>
      <c r="D189" s="9"/>
      <c r="E189" s="6"/>
      <c r="F189" s="6"/>
      <c r="G189" s="6"/>
      <c r="H189" s="111"/>
      <c r="I189" s="173">
        <f>IF(F189="",0,IF(F189="Fremdpersonal",VLOOKUP(D189,Tariftabellen!$T$3:$V$24,3,0),VLOOKUP(D189,Tariftabellen!$T$3:$V$24,2,0)))</f>
        <v>0</v>
      </c>
      <c r="J189" s="54" t="str">
        <f t="shared" ca="1" si="0"/>
        <v/>
      </c>
      <c r="K189" s="82" t="str">
        <f t="shared" ca="1" si="1"/>
        <v/>
      </c>
      <c r="L189" s="119">
        <f t="shared" si="28"/>
        <v>0</v>
      </c>
      <c r="M189" s="166">
        <f>IF(OR(F189="Minijob",F189="Fremdpersonal",H189=0),0,($M$1*L189+('(A) AG-Anteil Soz.Vers.'!$C$8*'(A) Pers. paL'!$H189))*12)</f>
        <v>0</v>
      </c>
      <c r="N189" s="54">
        <f t="shared" ca="1" si="37"/>
        <v>0</v>
      </c>
      <c r="O189" s="39">
        <f>IF(OR(F189="Minijob",F189="Fremdpersonal",H189=0),0,IF((L189*12+M189+N189)&gt;'(A) AG-Anteil Soz.Vers.'!$C$33,'(A) AG-Anteil Soz.Vers.'!$C$33*$O$1,(L189*12+M189+N189)*$O$1))</f>
        <v>0</v>
      </c>
      <c r="P189" s="39">
        <f ca="1">IF(F189="Fremdpersonal",0,IF(F189="Minijob",L189*12*'(A) AG-Anteil Soz.Vers.'!$C$30,IF((L189*12+M189+N189)&gt;'(A) AG-Anteil Soz.Vers.'!$C$32,'(A) AG-Anteil Soz.Vers.'!$C$32*$P$1,(L189*12+M189+N189)*$P$1)))</f>
        <v>0</v>
      </c>
      <c r="Q189" s="54">
        <f t="shared" si="26"/>
        <v>0</v>
      </c>
      <c r="R189" s="166">
        <f t="shared" si="27"/>
        <v>0</v>
      </c>
      <c r="S189" s="85">
        <f t="shared" ca="1" si="38"/>
        <v>0</v>
      </c>
      <c r="T189" s="40"/>
    </row>
    <row r="190" spans="1:20">
      <c r="A190" s="115"/>
      <c r="B190" s="115"/>
      <c r="C190" s="115"/>
      <c r="D190" s="9"/>
      <c r="E190" s="6"/>
      <c r="F190" s="6"/>
      <c r="G190" s="6"/>
      <c r="H190" s="111"/>
      <c r="I190" s="173">
        <f>IF(F190="",0,IF(F190="Fremdpersonal",VLOOKUP(D190,Tariftabellen!$T$3:$V$24,3,0),VLOOKUP(D190,Tariftabellen!$T$3:$V$24,2,0)))</f>
        <v>0</v>
      </c>
      <c r="J190" s="54" t="str">
        <f t="shared" ca="1" si="0"/>
        <v/>
      </c>
      <c r="K190" s="82" t="str">
        <f t="shared" ca="1" si="1"/>
        <v/>
      </c>
      <c r="L190" s="119">
        <f t="shared" si="28"/>
        <v>0</v>
      </c>
      <c r="M190" s="166">
        <f>IF(OR(F190="Minijob",F190="Fremdpersonal",H190=0),0,($M$1*L190+('(A) AG-Anteil Soz.Vers.'!$C$8*'(A) Pers. paL'!$H190))*12)</f>
        <v>0</v>
      </c>
      <c r="N190" s="54">
        <f t="shared" ca="1" si="37"/>
        <v>0</v>
      </c>
      <c r="O190" s="39">
        <f>IF(OR(F190="Minijob",F190="Fremdpersonal",H190=0),0,IF((L190*12+M190+N190)&gt;'(A) AG-Anteil Soz.Vers.'!$C$33,'(A) AG-Anteil Soz.Vers.'!$C$33*$O$1,(L190*12+M190+N190)*$O$1))</f>
        <v>0</v>
      </c>
      <c r="P190" s="39">
        <f ca="1">IF(F190="Fremdpersonal",0,IF(F190="Minijob",L190*12*'(A) AG-Anteil Soz.Vers.'!$C$30,IF((L190*12+M190+N190)&gt;'(A) AG-Anteil Soz.Vers.'!$C$32,'(A) AG-Anteil Soz.Vers.'!$C$32*$P$1,(L190*12+M190+N190)*$P$1)))</f>
        <v>0</v>
      </c>
      <c r="Q190" s="54">
        <f t="shared" si="26"/>
        <v>0</v>
      </c>
      <c r="R190" s="166">
        <f t="shared" si="27"/>
        <v>0</v>
      </c>
      <c r="S190" s="85">
        <f t="shared" ca="1" si="38"/>
        <v>0</v>
      </c>
      <c r="T190" s="40"/>
    </row>
    <row r="191" spans="1:20">
      <c r="A191" s="115"/>
      <c r="B191" s="115"/>
      <c r="C191" s="115"/>
      <c r="D191" s="9"/>
      <c r="E191" s="6"/>
      <c r="F191" s="6"/>
      <c r="G191" s="6"/>
      <c r="H191" s="111"/>
      <c r="I191" s="173">
        <f>IF(F191="",0,IF(F191="Fremdpersonal",VLOOKUP(D191,Tariftabellen!$T$3:$V$24,3,0),VLOOKUP(D191,Tariftabellen!$T$3:$V$24,2,0)))</f>
        <v>0</v>
      </c>
      <c r="J191" s="54" t="str">
        <f t="shared" ca="1" si="0"/>
        <v/>
      </c>
      <c r="K191" s="82" t="str">
        <f t="shared" ca="1" si="1"/>
        <v/>
      </c>
      <c r="L191" s="119">
        <f t="shared" si="28"/>
        <v>0</v>
      </c>
      <c r="M191" s="166">
        <f>IF(OR(F191="Minijob",F191="Fremdpersonal",H191=0),0,($M$1*L191+('(A) AG-Anteil Soz.Vers.'!$C$8*'(A) Pers. paL'!$H191))*12)</f>
        <v>0</v>
      </c>
      <c r="N191" s="54">
        <f t="shared" ca="1" si="37"/>
        <v>0</v>
      </c>
      <c r="O191" s="39">
        <f>IF(OR(F191="Minijob",F191="Fremdpersonal",H191=0),0,IF((L191*12+M191+N191)&gt;'(A) AG-Anteil Soz.Vers.'!$C$33,'(A) AG-Anteil Soz.Vers.'!$C$33*$O$1,(L191*12+M191+N191)*$O$1))</f>
        <v>0</v>
      </c>
      <c r="P191" s="39">
        <f ca="1">IF(F191="Fremdpersonal",0,IF(F191="Minijob",L191*12*'(A) AG-Anteil Soz.Vers.'!$C$30,IF((L191*12+M191+N191)&gt;'(A) AG-Anteil Soz.Vers.'!$C$32,'(A) AG-Anteil Soz.Vers.'!$C$32*$P$1,(L191*12+M191+N191)*$P$1)))</f>
        <v>0</v>
      </c>
      <c r="Q191" s="54">
        <f t="shared" si="26"/>
        <v>0</v>
      </c>
      <c r="R191" s="166">
        <f t="shared" si="27"/>
        <v>0</v>
      </c>
      <c r="S191" s="85">
        <f t="shared" ca="1" si="38"/>
        <v>0</v>
      </c>
      <c r="T191" s="40"/>
    </row>
    <row r="192" spans="1:20">
      <c r="A192" s="115"/>
      <c r="B192" s="115"/>
      <c r="C192" s="115"/>
      <c r="D192" s="9"/>
      <c r="E192" s="6"/>
      <c r="F192" s="6"/>
      <c r="G192" s="6"/>
      <c r="H192" s="111"/>
      <c r="I192" s="173">
        <f>IF(F192="",0,IF(F192="Fremdpersonal",VLOOKUP(D192,Tariftabellen!$T$3:$V$24,3,0),VLOOKUP(D192,Tariftabellen!$T$3:$V$24,2,0)))</f>
        <v>0</v>
      </c>
      <c r="J192" s="54" t="str">
        <f t="shared" ca="1" si="0"/>
        <v/>
      </c>
      <c r="K192" s="82" t="str">
        <f t="shared" ca="1" si="1"/>
        <v/>
      </c>
      <c r="L192" s="119">
        <f t="shared" si="28"/>
        <v>0</v>
      </c>
      <c r="M192" s="166">
        <f>IF(OR(F192="Minijob",F192="Fremdpersonal",H192=0),0,($M$1*L192+('(A) AG-Anteil Soz.Vers.'!$C$8*'(A) Pers. paL'!$H192))*12)</f>
        <v>0</v>
      </c>
      <c r="N192" s="54">
        <f t="shared" ca="1" si="37"/>
        <v>0</v>
      </c>
      <c r="O192" s="39">
        <f>IF(OR(F192="Minijob",F192="Fremdpersonal",H192=0),0,IF((L192*12+M192+N192)&gt;'(A) AG-Anteil Soz.Vers.'!$C$33,'(A) AG-Anteil Soz.Vers.'!$C$33*$O$1,(L192*12+M192+N192)*$O$1))</f>
        <v>0</v>
      </c>
      <c r="P192" s="39">
        <f ca="1">IF(F192="Fremdpersonal",0,IF(F192="Minijob",L192*12*'(A) AG-Anteil Soz.Vers.'!$C$30,IF((L192*12+M192+N192)&gt;'(A) AG-Anteil Soz.Vers.'!$C$32,'(A) AG-Anteil Soz.Vers.'!$C$32*$P$1,(L192*12+M192+N192)*$P$1)))</f>
        <v>0</v>
      </c>
      <c r="Q192" s="54">
        <f t="shared" si="26"/>
        <v>0</v>
      </c>
      <c r="R192" s="166">
        <f t="shared" si="27"/>
        <v>0</v>
      </c>
      <c r="S192" s="85">
        <f t="shared" ca="1" si="38"/>
        <v>0</v>
      </c>
      <c r="T192" s="40"/>
    </row>
    <row r="193" spans="1:20">
      <c r="A193" s="115"/>
      <c r="B193" s="115"/>
      <c r="C193" s="115"/>
      <c r="D193" s="9"/>
      <c r="E193" s="6"/>
      <c r="F193" s="6"/>
      <c r="G193" s="6"/>
      <c r="H193" s="111"/>
      <c r="I193" s="173">
        <f>IF(F193="",0,IF(F193="Fremdpersonal",VLOOKUP(D193,Tariftabellen!$T$3:$V$24,3,0),VLOOKUP(D193,Tariftabellen!$T$3:$V$24,2,0)))</f>
        <v>0</v>
      </c>
      <c r="J193" s="54" t="str">
        <f t="shared" ca="1" si="0"/>
        <v/>
      </c>
      <c r="K193" s="82" t="str">
        <f t="shared" ca="1" si="1"/>
        <v/>
      </c>
      <c r="L193" s="119">
        <f t="shared" si="28"/>
        <v>0</v>
      </c>
      <c r="M193" s="166">
        <f>IF(OR(F193="Minijob",F193="Fremdpersonal",H193=0),0,($M$1*L193+('(A) AG-Anteil Soz.Vers.'!$C$8*'(A) Pers. paL'!$H193))*12)</f>
        <v>0</v>
      </c>
      <c r="N193" s="54">
        <f t="shared" ca="1" si="37"/>
        <v>0</v>
      </c>
      <c r="O193" s="39">
        <f>IF(OR(F193="Minijob",F193="Fremdpersonal",H193=0),0,IF((L193*12+M193+N193)&gt;'(A) AG-Anteil Soz.Vers.'!$C$33,'(A) AG-Anteil Soz.Vers.'!$C$33*$O$1,(L193*12+M193+N193)*$O$1))</f>
        <v>0</v>
      </c>
      <c r="P193" s="39">
        <f ca="1">IF(F193="Fremdpersonal",0,IF(F193="Minijob",L193*12*'(A) AG-Anteil Soz.Vers.'!$C$30,IF((L193*12+M193+N193)&gt;'(A) AG-Anteil Soz.Vers.'!$C$32,'(A) AG-Anteil Soz.Vers.'!$C$32*$P$1,(L193*12+M193+N193)*$P$1)))</f>
        <v>0</v>
      </c>
      <c r="Q193" s="54">
        <f t="shared" si="26"/>
        <v>0</v>
      </c>
      <c r="R193" s="166">
        <f t="shared" si="27"/>
        <v>0</v>
      </c>
      <c r="S193" s="85">
        <f t="shared" ca="1" si="38"/>
        <v>0</v>
      </c>
      <c r="T193" s="40"/>
    </row>
    <row r="194" spans="1:20">
      <c r="A194" s="115"/>
      <c r="B194" s="115"/>
      <c r="C194" s="115"/>
      <c r="D194" s="9"/>
      <c r="E194" s="6"/>
      <c r="F194" s="6"/>
      <c r="G194" s="6"/>
      <c r="H194" s="111"/>
      <c r="I194" s="173">
        <f>IF(F194="",0,IF(F194="Fremdpersonal",VLOOKUP(D194,Tariftabellen!$T$3:$V$24,3,0),VLOOKUP(D194,Tariftabellen!$T$3:$V$24,2,0)))</f>
        <v>0</v>
      </c>
      <c r="J194" s="54" t="str">
        <f t="shared" ca="1" si="0"/>
        <v/>
      </c>
      <c r="K194" s="82" t="str">
        <f t="shared" ca="1" si="1"/>
        <v/>
      </c>
      <c r="L194" s="119">
        <f t="shared" si="28"/>
        <v>0</v>
      </c>
      <c r="M194" s="166">
        <f>IF(OR(F194="Minijob",F194="Fremdpersonal",H194=0),0,($M$1*L194+('(A) AG-Anteil Soz.Vers.'!$C$8*'(A) Pers. paL'!$H194))*12)</f>
        <v>0</v>
      </c>
      <c r="N194" s="54">
        <f t="shared" ca="1" si="37"/>
        <v>0</v>
      </c>
      <c r="O194" s="39">
        <f>IF(OR(F194="Minijob",F194="Fremdpersonal",H194=0),0,IF((L194*12+M194+N194)&gt;'(A) AG-Anteil Soz.Vers.'!$C$33,'(A) AG-Anteil Soz.Vers.'!$C$33*$O$1,(L194*12+M194+N194)*$O$1))</f>
        <v>0</v>
      </c>
      <c r="P194" s="39">
        <f ca="1">IF(F194="Fremdpersonal",0,IF(F194="Minijob",L194*12*'(A) AG-Anteil Soz.Vers.'!$C$30,IF((L194*12+M194+N194)&gt;'(A) AG-Anteil Soz.Vers.'!$C$32,'(A) AG-Anteil Soz.Vers.'!$C$32*$P$1,(L194*12+M194+N194)*$P$1)))</f>
        <v>0</v>
      </c>
      <c r="Q194" s="54">
        <f t="shared" si="26"/>
        <v>0</v>
      </c>
      <c r="R194" s="166">
        <f t="shared" si="27"/>
        <v>0</v>
      </c>
      <c r="S194" s="85">
        <f t="shared" ca="1" si="38"/>
        <v>0</v>
      </c>
      <c r="T194" s="40"/>
    </row>
    <row r="195" spans="1:20">
      <c r="A195" s="115"/>
      <c r="B195" s="115"/>
      <c r="C195" s="115"/>
      <c r="D195" s="9"/>
      <c r="E195" s="6"/>
      <c r="F195" s="6"/>
      <c r="G195" s="6"/>
      <c r="H195" s="111"/>
      <c r="I195" s="173">
        <f>IF(F195="",0,IF(F195="Fremdpersonal",VLOOKUP(D195,Tariftabellen!$T$3:$V$24,3,0),VLOOKUP(D195,Tariftabellen!$T$3:$V$24,2,0)))</f>
        <v>0</v>
      </c>
      <c r="J195" s="54" t="str">
        <f t="shared" ca="1" si="0"/>
        <v/>
      </c>
      <c r="K195" s="82" t="str">
        <f t="shared" ca="1" si="1"/>
        <v/>
      </c>
      <c r="L195" s="119">
        <f t="shared" si="28"/>
        <v>0</v>
      </c>
      <c r="M195" s="166">
        <f>IF(OR(F195="Minijob",F195="Fremdpersonal",H195=0),0,($M$1*L195+('(A) AG-Anteil Soz.Vers.'!$C$8*'(A) Pers. paL'!$H195))*12)</f>
        <v>0</v>
      </c>
      <c r="N195" s="54">
        <f t="shared" ca="1" si="37"/>
        <v>0</v>
      </c>
      <c r="O195" s="39">
        <f>IF(OR(F195="Minijob",F195="Fremdpersonal",H195=0),0,IF((L195*12+M195+N195)&gt;'(A) AG-Anteil Soz.Vers.'!$C$33,'(A) AG-Anteil Soz.Vers.'!$C$33*$O$1,(L195*12+M195+N195)*$O$1))</f>
        <v>0</v>
      </c>
      <c r="P195" s="39">
        <f ca="1">IF(F195="Fremdpersonal",0,IF(F195="Minijob",L195*12*'(A) AG-Anteil Soz.Vers.'!$C$30,IF((L195*12+M195+N195)&gt;'(A) AG-Anteil Soz.Vers.'!$C$32,'(A) AG-Anteil Soz.Vers.'!$C$32*$P$1,(L195*12+M195+N195)*$P$1)))</f>
        <v>0</v>
      </c>
      <c r="Q195" s="54">
        <f t="shared" si="26"/>
        <v>0</v>
      </c>
      <c r="R195" s="166">
        <f t="shared" si="27"/>
        <v>0</v>
      </c>
      <c r="S195" s="85">
        <f t="shared" ca="1" si="38"/>
        <v>0</v>
      </c>
      <c r="T195" s="40"/>
    </row>
    <row r="196" spans="1:20">
      <c r="A196" s="115"/>
      <c r="B196" s="115"/>
      <c r="C196" s="115"/>
      <c r="D196" s="9"/>
      <c r="E196" s="6"/>
      <c r="F196" s="6"/>
      <c r="G196" s="6"/>
      <c r="H196" s="111"/>
      <c r="I196" s="173">
        <f>IF(F196="",0,IF(F196="Fremdpersonal",VLOOKUP(D196,Tariftabellen!$T$3:$V$24,3,0),VLOOKUP(D196,Tariftabellen!$T$3:$V$24,2,0)))</f>
        <v>0</v>
      </c>
      <c r="J196" s="54" t="str">
        <f t="shared" ca="1" si="0"/>
        <v/>
      </c>
      <c r="K196" s="82" t="str">
        <f t="shared" ca="1" si="1"/>
        <v/>
      </c>
      <c r="L196" s="119">
        <f t="shared" si="28"/>
        <v>0</v>
      </c>
      <c r="M196" s="166">
        <f>IF(OR(F196="Minijob",F196="Fremdpersonal",H196=0),0,($M$1*L196+('(A) AG-Anteil Soz.Vers.'!$C$8*'(A) Pers. paL'!$H196))*12)</f>
        <v>0</v>
      </c>
      <c r="N196" s="54">
        <f t="shared" ca="1" si="37"/>
        <v>0</v>
      </c>
      <c r="O196" s="39">
        <f>IF(OR(F196="Minijob",F196="Fremdpersonal",H196=0),0,IF((L196*12+M196+N196)&gt;'(A) AG-Anteil Soz.Vers.'!$C$33,'(A) AG-Anteil Soz.Vers.'!$C$33*$O$1,(L196*12+M196+N196)*$O$1))</f>
        <v>0</v>
      </c>
      <c r="P196" s="39">
        <f ca="1">IF(F196="Fremdpersonal",0,IF(F196="Minijob",L196*12*'(A) AG-Anteil Soz.Vers.'!$C$30,IF((L196*12+M196+N196)&gt;'(A) AG-Anteil Soz.Vers.'!$C$32,'(A) AG-Anteil Soz.Vers.'!$C$32*$P$1,(L196*12+M196+N196)*$P$1)))</f>
        <v>0</v>
      </c>
      <c r="Q196" s="54">
        <f t="shared" ref="Q196:Q264" si="39">IF(OR(F196="Minijob",F196="Fremdpersonal",H196=0),0,+$Q$1*(L196*12+SUM(M196:N196)))</f>
        <v>0</v>
      </c>
      <c r="R196" s="166">
        <f t="shared" ref="R196:R264" si="40">IF(OR(F196="Minijob",F196="Fremdpersonal",H196=0),0,+$R$1*L196*12)</f>
        <v>0</v>
      </c>
      <c r="S196" s="85">
        <f t="shared" ca="1" si="38"/>
        <v>0</v>
      </c>
      <c r="T196" s="40"/>
    </row>
    <row r="197" spans="1:20">
      <c r="A197" s="115"/>
      <c r="B197" s="115"/>
      <c r="C197" s="115"/>
      <c r="D197" s="9"/>
      <c r="E197" s="6"/>
      <c r="F197" s="6"/>
      <c r="G197" s="6"/>
      <c r="H197" s="111"/>
      <c r="I197" s="173">
        <f>IF(F197="",0,IF(F197="Fremdpersonal",VLOOKUP(D197,Tariftabellen!$T$3:$V$24,3,0),VLOOKUP(D197,Tariftabellen!$T$3:$V$24,2,0)))</f>
        <v>0</v>
      </c>
      <c r="J197" s="54" t="str">
        <f t="shared" ca="1" si="0"/>
        <v/>
      </c>
      <c r="K197" s="82" t="str">
        <f t="shared" ca="1" si="1"/>
        <v/>
      </c>
      <c r="L197" s="119">
        <f t="shared" ref="L197:L260" si="41">IF(F197&gt;0,J197*H197,0)</f>
        <v>0</v>
      </c>
      <c r="M197" s="166">
        <f>IF(OR(F197="Minijob",F197="Fremdpersonal",H197=0),0,($M$1*L197+('(A) AG-Anteil Soz.Vers.'!$C$8*'(A) Pers. paL'!$H197))*12)</f>
        <v>0</v>
      </c>
      <c r="N197" s="54">
        <f t="shared" ca="1" si="37"/>
        <v>0</v>
      </c>
      <c r="O197" s="39">
        <f>IF(OR(F197="Minijob",F197="Fremdpersonal",H197=0),0,IF((L197*12+M197+N197)&gt;'(A) AG-Anteil Soz.Vers.'!$C$33,'(A) AG-Anteil Soz.Vers.'!$C$33*$O$1,(L197*12+M197+N197)*$O$1))</f>
        <v>0</v>
      </c>
      <c r="P197" s="39">
        <f ca="1">IF(F197="Fremdpersonal",0,IF(F197="Minijob",L197*12*'(A) AG-Anteil Soz.Vers.'!$C$30,IF((L197*12+M197+N197)&gt;'(A) AG-Anteil Soz.Vers.'!$C$32,'(A) AG-Anteil Soz.Vers.'!$C$32*$P$1,(L197*12+M197+N197)*$P$1)))</f>
        <v>0</v>
      </c>
      <c r="Q197" s="54">
        <f t="shared" si="39"/>
        <v>0</v>
      </c>
      <c r="R197" s="166">
        <f t="shared" si="40"/>
        <v>0</v>
      </c>
      <c r="S197" s="85">
        <f t="shared" ca="1" si="38"/>
        <v>0</v>
      </c>
      <c r="T197" s="40"/>
    </row>
    <row r="198" spans="1:20">
      <c r="A198" s="115"/>
      <c r="B198" s="115"/>
      <c r="C198" s="117"/>
      <c r="D198" s="9"/>
      <c r="E198" s="6"/>
      <c r="F198" s="6"/>
      <c r="G198" s="6"/>
      <c r="H198" s="111"/>
      <c r="I198" s="173">
        <f>IF(F198="",0,IF(F198="Fremdpersonal",VLOOKUP(D198,Tariftabellen!$T$3:$V$24,3,0),VLOOKUP(D198,Tariftabellen!$T$3:$V$24,2,0)))</f>
        <v>0</v>
      </c>
      <c r="J198" s="54" t="str">
        <f t="shared" ca="1" si="0"/>
        <v/>
      </c>
      <c r="K198" s="82" t="str">
        <f t="shared" ca="1" si="1"/>
        <v/>
      </c>
      <c r="L198" s="119">
        <f t="shared" si="41"/>
        <v>0</v>
      </c>
      <c r="M198" s="166">
        <f>IF(OR(F198="Minijob",F198="Fremdpersonal",H198=0),0,($M$1*L198+('(A) AG-Anteil Soz.Vers.'!$C$8*'(A) Pers. paL'!$H198))*12)</f>
        <v>0</v>
      </c>
      <c r="N198" s="54">
        <f t="shared" ca="1" si="37"/>
        <v>0</v>
      </c>
      <c r="O198" s="39">
        <f>IF(OR(F198="Minijob",F198="Fremdpersonal",H198=0),0,IF((L198*12+M198+N198)&gt;'(A) AG-Anteil Soz.Vers.'!$C$33,'(A) AG-Anteil Soz.Vers.'!$C$33*$O$1,(L198*12+M198+N198)*$O$1))</f>
        <v>0</v>
      </c>
      <c r="P198" s="39">
        <f ca="1">IF(F198="Fremdpersonal",0,IF(F198="Minijob",L198*12*'(A) AG-Anteil Soz.Vers.'!$C$30,IF((L198*12+M198+N198)&gt;'(A) AG-Anteil Soz.Vers.'!$C$32,'(A) AG-Anteil Soz.Vers.'!$C$32*$P$1,(L198*12+M198+N198)*$P$1)))</f>
        <v>0</v>
      </c>
      <c r="Q198" s="54">
        <f t="shared" si="39"/>
        <v>0</v>
      </c>
      <c r="R198" s="166">
        <f t="shared" si="40"/>
        <v>0</v>
      </c>
      <c r="S198" s="85">
        <f t="shared" ca="1" si="38"/>
        <v>0</v>
      </c>
      <c r="T198" s="40"/>
    </row>
    <row r="199" spans="1:20">
      <c r="A199" s="115"/>
      <c r="B199" s="115"/>
      <c r="C199" s="115"/>
      <c r="D199" s="9"/>
      <c r="E199" s="6"/>
      <c r="F199" s="6"/>
      <c r="G199" s="6"/>
      <c r="H199" s="111"/>
      <c r="I199" s="173">
        <f>IF(F199="",0,IF(F199="Fremdpersonal",VLOOKUP(D199,Tariftabellen!$T$3:$V$24,3,0),VLOOKUP(D199,Tariftabellen!$T$3:$V$24,2,0)))</f>
        <v>0</v>
      </c>
      <c r="J199" s="54" t="str">
        <f t="shared" ca="1" si="0"/>
        <v/>
      </c>
      <c r="K199" s="82" t="str">
        <f t="shared" ca="1" si="1"/>
        <v/>
      </c>
      <c r="L199" s="119">
        <f t="shared" si="41"/>
        <v>0</v>
      </c>
      <c r="M199" s="166">
        <f>IF(OR(F199="Minijob",F199="Fremdpersonal",H199=0),0,($M$1*L199+('(A) AG-Anteil Soz.Vers.'!$C$8*'(A) Pers. paL'!$H199))*12)</f>
        <v>0</v>
      </c>
      <c r="N199" s="54">
        <f t="shared" ref="N199:N211" ca="1" si="42">IF(ISERROR(K199*L199),0,K199*L199)</f>
        <v>0</v>
      </c>
      <c r="O199" s="39">
        <f>IF(OR(F199="Minijob",F199="Fremdpersonal",H199=0),0,IF((L199*12+M199+N199)&gt;'(A) AG-Anteil Soz.Vers.'!$C$33,'(A) AG-Anteil Soz.Vers.'!$C$33*$O$1,(L199*12+M199+N199)*$O$1))</f>
        <v>0</v>
      </c>
      <c r="P199" s="39">
        <f ca="1">IF(F199="Fremdpersonal",0,IF(F199="Minijob",L199*12*'(A) AG-Anteil Soz.Vers.'!$C$30,IF((L199*12+M199+N199)&gt;'(A) AG-Anteil Soz.Vers.'!$C$32,'(A) AG-Anteil Soz.Vers.'!$C$32*$P$1,(L199*12+M199+N199)*$P$1)))</f>
        <v>0</v>
      </c>
      <c r="Q199" s="54">
        <f t="shared" si="39"/>
        <v>0</v>
      </c>
      <c r="R199" s="166">
        <f t="shared" si="40"/>
        <v>0</v>
      </c>
      <c r="S199" s="85">
        <f t="shared" ref="S199:S211" ca="1" si="43">(L199*12+SUM(M199:R199))</f>
        <v>0</v>
      </c>
      <c r="T199" s="40"/>
    </row>
    <row r="200" spans="1:20">
      <c r="A200" s="115"/>
      <c r="B200" s="115"/>
      <c r="C200" s="115"/>
      <c r="D200" s="9"/>
      <c r="E200" s="6"/>
      <c r="F200" s="6"/>
      <c r="G200" s="6"/>
      <c r="H200" s="111"/>
      <c r="I200" s="173">
        <f>IF(F200="",0,IF(F200="Fremdpersonal",VLOOKUP(D200,Tariftabellen!$T$3:$V$24,3,0),VLOOKUP(D200,Tariftabellen!$T$3:$V$24,2,0)))</f>
        <v>0</v>
      </c>
      <c r="J200" s="54" t="str">
        <f t="shared" ca="1" si="0"/>
        <v/>
      </c>
      <c r="K200" s="82" t="str">
        <f t="shared" ca="1" si="1"/>
        <v/>
      </c>
      <c r="L200" s="119">
        <f t="shared" si="41"/>
        <v>0</v>
      </c>
      <c r="M200" s="166">
        <f>IF(OR(F200="Minijob",F200="Fremdpersonal",H200=0),0,($M$1*L200+('(A) AG-Anteil Soz.Vers.'!$C$8*'(A) Pers. paL'!$H200))*12)</f>
        <v>0</v>
      </c>
      <c r="N200" s="54">
        <f t="shared" ca="1" si="42"/>
        <v>0</v>
      </c>
      <c r="O200" s="39">
        <f>IF(OR(F200="Minijob",F200="Fremdpersonal",H200=0),0,IF((L200*12+M200+N200)&gt;'(A) AG-Anteil Soz.Vers.'!$C$33,'(A) AG-Anteil Soz.Vers.'!$C$33*$O$1,(L200*12+M200+N200)*$O$1))</f>
        <v>0</v>
      </c>
      <c r="P200" s="39">
        <f ca="1">IF(F200="Fremdpersonal",0,IF(F200="Minijob",L200*12*'(A) AG-Anteil Soz.Vers.'!$C$30,IF((L200*12+M200+N200)&gt;'(A) AG-Anteil Soz.Vers.'!$C$32,'(A) AG-Anteil Soz.Vers.'!$C$32*$P$1,(L200*12+M200+N200)*$P$1)))</f>
        <v>0</v>
      </c>
      <c r="Q200" s="54">
        <f t="shared" si="39"/>
        <v>0</v>
      </c>
      <c r="R200" s="166">
        <f t="shared" si="40"/>
        <v>0</v>
      </c>
      <c r="S200" s="85">
        <f t="shared" ca="1" si="43"/>
        <v>0</v>
      </c>
      <c r="T200" s="40"/>
    </row>
    <row r="201" spans="1:20">
      <c r="A201" s="115"/>
      <c r="B201" s="115"/>
      <c r="C201" s="115"/>
      <c r="D201" s="9"/>
      <c r="E201" s="6"/>
      <c r="F201" s="6"/>
      <c r="G201" s="6"/>
      <c r="H201" s="111"/>
      <c r="I201" s="173">
        <f>IF(F201="",0,IF(F201="Fremdpersonal",VLOOKUP(D201,Tariftabellen!$T$3:$V$24,3,0),VLOOKUP(D201,Tariftabellen!$T$3:$V$24,2,0)))</f>
        <v>0</v>
      </c>
      <c r="J201" s="54" t="str">
        <f t="shared" ca="1" si="0"/>
        <v/>
      </c>
      <c r="K201" s="82" t="str">
        <f t="shared" ca="1" si="1"/>
        <v/>
      </c>
      <c r="L201" s="119">
        <f t="shared" si="41"/>
        <v>0</v>
      </c>
      <c r="M201" s="166">
        <f>IF(OR(F201="Minijob",F201="Fremdpersonal",H201=0),0,($M$1*L201+('(A) AG-Anteil Soz.Vers.'!$C$8*'(A) Pers. paL'!$H201))*12)</f>
        <v>0</v>
      </c>
      <c r="N201" s="54">
        <f t="shared" ca="1" si="42"/>
        <v>0</v>
      </c>
      <c r="O201" s="39">
        <f>IF(OR(F201="Minijob",F201="Fremdpersonal",H201=0),0,IF((L201*12+M201+N201)&gt;'(A) AG-Anteil Soz.Vers.'!$C$33,'(A) AG-Anteil Soz.Vers.'!$C$33*$O$1,(L201*12+M201+N201)*$O$1))</f>
        <v>0</v>
      </c>
      <c r="P201" s="39">
        <f ca="1">IF(F201="Fremdpersonal",0,IF(F201="Minijob",L201*12*'(A) AG-Anteil Soz.Vers.'!$C$30,IF((L201*12+M201+N201)&gt;'(A) AG-Anteil Soz.Vers.'!$C$32,'(A) AG-Anteil Soz.Vers.'!$C$32*$P$1,(L201*12+M201+N201)*$P$1)))</f>
        <v>0</v>
      </c>
      <c r="Q201" s="54">
        <f t="shared" si="39"/>
        <v>0</v>
      </c>
      <c r="R201" s="166">
        <f t="shared" si="40"/>
        <v>0</v>
      </c>
      <c r="S201" s="85">
        <f t="shared" ca="1" si="43"/>
        <v>0</v>
      </c>
      <c r="T201" s="40"/>
    </row>
    <row r="202" spans="1:20">
      <c r="A202" s="115"/>
      <c r="B202" s="115"/>
      <c r="C202" s="115"/>
      <c r="D202" s="9"/>
      <c r="E202" s="6"/>
      <c r="F202" s="6"/>
      <c r="G202" s="6"/>
      <c r="H202" s="111"/>
      <c r="I202" s="173">
        <f>IF(F202="",0,IF(F202="Fremdpersonal",VLOOKUP(D202,Tariftabellen!$T$3:$V$24,3,0),VLOOKUP(D202,Tariftabellen!$T$3:$V$24,2,0)))</f>
        <v>0</v>
      </c>
      <c r="J202" s="54" t="str">
        <f t="shared" ca="1" si="0"/>
        <v/>
      </c>
      <c r="K202" s="82" t="str">
        <f t="shared" ca="1" si="1"/>
        <v/>
      </c>
      <c r="L202" s="119">
        <f t="shared" si="41"/>
        <v>0</v>
      </c>
      <c r="M202" s="166">
        <f>IF(OR(F202="Minijob",F202="Fremdpersonal",H202=0),0,($M$1*L202+('(A) AG-Anteil Soz.Vers.'!$C$8*'(A) Pers. paL'!$H202))*12)</f>
        <v>0</v>
      </c>
      <c r="N202" s="54">
        <f t="shared" ca="1" si="42"/>
        <v>0</v>
      </c>
      <c r="O202" s="39">
        <f>IF(OR(F202="Minijob",F202="Fremdpersonal",H202=0),0,IF((L202*12+M202+N202)&gt;'(A) AG-Anteil Soz.Vers.'!$C$33,'(A) AG-Anteil Soz.Vers.'!$C$33*$O$1,(L202*12+M202+N202)*$O$1))</f>
        <v>0</v>
      </c>
      <c r="P202" s="39">
        <f ca="1">IF(F202="Fremdpersonal",0,IF(F202="Minijob",L202*12*'(A) AG-Anteil Soz.Vers.'!$C$30,IF((L202*12+M202+N202)&gt;'(A) AG-Anteil Soz.Vers.'!$C$32,'(A) AG-Anteil Soz.Vers.'!$C$32*$P$1,(L202*12+M202+N202)*$P$1)))</f>
        <v>0</v>
      </c>
      <c r="Q202" s="54">
        <f t="shared" si="39"/>
        <v>0</v>
      </c>
      <c r="R202" s="166">
        <f t="shared" si="40"/>
        <v>0</v>
      </c>
      <c r="S202" s="85">
        <f t="shared" ca="1" si="43"/>
        <v>0</v>
      </c>
      <c r="T202" s="40"/>
    </row>
    <row r="203" spans="1:20">
      <c r="A203" s="115"/>
      <c r="B203" s="115"/>
      <c r="C203" s="115"/>
      <c r="D203" s="9"/>
      <c r="E203" s="6"/>
      <c r="F203" s="6"/>
      <c r="G203" s="6"/>
      <c r="H203" s="111"/>
      <c r="I203" s="173">
        <f>IF(F203="",0,IF(F203="Fremdpersonal",VLOOKUP(D203,Tariftabellen!$T$3:$V$24,3,0),VLOOKUP(D203,Tariftabellen!$T$3:$V$24,2,0)))</f>
        <v>0</v>
      </c>
      <c r="J203" s="54" t="str">
        <f t="shared" ca="1" si="0"/>
        <v/>
      </c>
      <c r="K203" s="82" t="str">
        <f t="shared" ca="1" si="1"/>
        <v/>
      </c>
      <c r="L203" s="119">
        <f t="shared" si="41"/>
        <v>0</v>
      </c>
      <c r="M203" s="166">
        <f>IF(OR(F203="Minijob",F203="Fremdpersonal",H203=0),0,($M$1*L203+('(A) AG-Anteil Soz.Vers.'!$C$8*'(A) Pers. paL'!$H203))*12)</f>
        <v>0</v>
      </c>
      <c r="N203" s="54">
        <f t="shared" ca="1" si="42"/>
        <v>0</v>
      </c>
      <c r="O203" s="39">
        <f>IF(OR(F203="Minijob",F203="Fremdpersonal",H203=0),0,IF((L203*12+M203+N203)&gt;'(A) AG-Anteil Soz.Vers.'!$C$33,'(A) AG-Anteil Soz.Vers.'!$C$33*$O$1,(L203*12+M203+N203)*$O$1))</f>
        <v>0</v>
      </c>
      <c r="P203" s="39">
        <f ca="1">IF(F203="Fremdpersonal",0,IF(F203="Minijob",L203*12*'(A) AG-Anteil Soz.Vers.'!$C$30,IF((L203*12+M203+N203)&gt;'(A) AG-Anteil Soz.Vers.'!$C$32,'(A) AG-Anteil Soz.Vers.'!$C$32*$P$1,(L203*12+M203+N203)*$P$1)))</f>
        <v>0</v>
      </c>
      <c r="Q203" s="54">
        <f t="shared" si="39"/>
        <v>0</v>
      </c>
      <c r="R203" s="166">
        <f t="shared" si="40"/>
        <v>0</v>
      </c>
      <c r="S203" s="85">
        <f t="shared" ca="1" si="43"/>
        <v>0</v>
      </c>
      <c r="T203" s="40"/>
    </row>
    <row r="204" spans="1:20">
      <c r="A204" s="115"/>
      <c r="B204" s="115"/>
      <c r="C204" s="115"/>
      <c r="D204" s="9"/>
      <c r="E204" s="6"/>
      <c r="F204" s="6"/>
      <c r="G204" s="6"/>
      <c r="H204" s="111"/>
      <c r="I204" s="173">
        <f>IF(F204="",0,IF(F204="Fremdpersonal",VLOOKUP(D204,Tariftabellen!$T$3:$V$24,3,0),VLOOKUP(D204,Tariftabellen!$T$3:$V$24,2,0)))</f>
        <v>0</v>
      </c>
      <c r="J204" s="54" t="str">
        <f t="shared" ca="1" si="0"/>
        <v/>
      </c>
      <c r="K204" s="82" t="str">
        <f t="shared" ca="1" si="1"/>
        <v/>
      </c>
      <c r="L204" s="119">
        <f t="shared" si="41"/>
        <v>0</v>
      </c>
      <c r="M204" s="166">
        <f>IF(OR(F204="Minijob",F204="Fremdpersonal",H204=0),0,($M$1*L204+('(A) AG-Anteil Soz.Vers.'!$C$8*'(A) Pers. paL'!$H204))*12)</f>
        <v>0</v>
      </c>
      <c r="N204" s="54">
        <f t="shared" ca="1" si="42"/>
        <v>0</v>
      </c>
      <c r="O204" s="39">
        <f>IF(OR(F204="Minijob",F204="Fremdpersonal",H204=0),0,IF((L204*12+M204+N204)&gt;'(A) AG-Anteil Soz.Vers.'!$C$33,'(A) AG-Anteil Soz.Vers.'!$C$33*$O$1,(L204*12+M204+N204)*$O$1))</f>
        <v>0</v>
      </c>
      <c r="P204" s="39">
        <f ca="1">IF(F204="Fremdpersonal",0,IF(F204="Minijob",L204*12*'(A) AG-Anteil Soz.Vers.'!$C$30,IF((L204*12+M204+N204)&gt;'(A) AG-Anteil Soz.Vers.'!$C$32,'(A) AG-Anteil Soz.Vers.'!$C$32*$P$1,(L204*12+M204+N204)*$P$1)))</f>
        <v>0</v>
      </c>
      <c r="Q204" s="54">
        <f t="shared" si="39"/>
        <v>0</v>
      </c>
      <c r="R204" s="166">
        <f t="shared" si="40"/>
        <v>0</v>
      </c>
      <c r="S204" s="85">
        <f t="shared" ca="1" si="43"/>
        <v>0</v>
      </c>
      <c r="T204" s="40"/>
    </row>
    <row r="205" spans="1:20">
      <c r="A205" s="115"/>
      <c r="B205" s="115"/>
      <c r="C205" s="115"/>
      <c r="D205" s="9"/>
      <c r="E205" s="6"/>
      <c r="F205" s="6"/>
      <c r="G205" s="6"/>
      <c r="H205" s="111"/>
      <c r="I205" s="173">
        <f>IF(F205="",0,IF(F205="Fremdpersonal",VLOOKUP(D205,Tariftabellen!$T$3:$V$24,3,0),VLOOKUP(D205,Tariftabellen!$T$3:$V$24,2,0)))</f>
        <v>0</v>
      </c>
      <c r="J205" s="54" t="str">
        <f t="shared" ca="1" si="0"/>
        <v/>
      </c>
      <c r="K205" s="82" t="str">
        <f t="shared" ca="1" si="1"/>
        <v/>
      </c>
      <c r="L205" s="119">
        <f t="shared" si="41"/>
        <v>0</v>
      </c>
      <c r="M205" s="166">
        <f>IF(OR(F205="Minijob",F205="Fremdpersonal",H205=0),0,($M$1*L205+('(A) AG-Anteil Soz.Vers.'!$C$8*'(A) Pers. paL'!$H205))*12)</f>
        <v>0</v>
      </c>
      <c r="N205" s="54">
        <f t="shared" ca="1" si="42"/>
        <v>0</v>
      </c>
      <c r="O205" s="39">
        <f>IF(OR(F205="Minijob",F205="Fremdpersonal",H205=0),0,IF((L205*12+M205+N205)&gt;'(A) AG-Anteil Soz.Vers.'!$C$33,'(A) AG-Anteil Soz.Vers.'!$C$33*$O$1,(L205*12+M205+N205)*$O$1))</f>
        <v>0</v>
      </c>
      <c r="P205" s="39">
        <f ca="1">IF(F205="Fremdpersonal",0,IF(F205="Minijob",L205*12*'(A) AG-Anteil Soz.Vers.'!$C$30,IF((L205*12+M205+N205)&gt;'(A) AG-Anteil Soz.Vers.'!$C$32,'(A) AG-Anteil Soz.Vers.'!$C$32*$P$1,(L205*12+M205+N205)*$P$1)))</f>
        <v>0</v>
      </c>
      <c r="Q205" s="54">
        <f t="shared" si="39"/>
        <v>0</v>
      </c>
      <c r="R205" s="166">
        <f t="shared" si="40"/>
        <v>0</v>
      </c>
      <c r="S205" s="85">
        <f t="shared" ca="1" si="43"/>
        <v>0</v>
      </c>
      <c r="T205" s="40"/>
    </row>
    <row r="206" spans="1:20">
      <c r="A206" s="115"/>
      <c r="B206" s="115"/>
      <c r="C206" s="115"/>
      <c r="D206" s="9"/>
      <c r="E206" s="6"/>
      <c r="F206" s="6"/>
      <c r="G206" s="6"/>
      <c r="H206" s="111"/>
      <c r="I206" s="173">
        <f>IF(F206="",0,IF(F206="Fremdpersonal",VLOOKUP(D206,Tariftabellen!$T$3:$V$24,3,0),VLOOKUP(D206,Tariftabellen!$T$3:$V$24,2,0)))</f>
        <v>0</v>
      </c>
      <c r="J206" s="54" t="str">
        <f t="shared" ca="1" si="0"/>
        <v/>
      </c>
      <c r="K206" s="82" t="str">
        <f t="shared" ca="1" si="1"/>
        <v/>
      </c>
      <c r="L206" s="119">
        <f t="shared" si="41"/>
        <v>0</v>
      </c>
      <c r="M206" s="166">
        <f>IF(OR(F206="Minijob",F206="Fremdpersonal",H206=0),0,($M$1*L206+('(A) AG-Anteil Soz.Vers.'!$C$8*'(A) Pers. paL'!$H206))*12)</f>
        <v>0</v>
      </c>
      <c r="N206" s="54">
        <f t="shared" ca="1" si="42"/>
        <v>0</v>
      </c>
      <c r="O206" s="39">
        <f>IF(OR(F206="Minijob",F206="Fremdpersonal",H206=0),0,IF((L206*12+M206+N206)&gt;'(A) AG-Anteil Soz.Vers.'!$C$33,'(A) AG-Anteil Soz.Vers.'!$C$33*$O$1,(L206*12+M206+N206)*$O$1))</f>
        <v>0</v>
      </c>
      <c r="P206" s="39">
        <f ca="1">IF(F206="Fremdpersonal",0,IF(F206="Minijob",L206*12*'(A) AG-Anteil Soz.Vers.'!$C$30,IF((L206*12+M206+N206)&gt;'(A) AG-Anteil Soz.Vers.'!$C$32,'(A) AG-Anteil Soz.Vers.'!$C$32*$P$1,(L206*12+M206+N206)*$P$1)))</f>
        <v>0</v>
      </c>
      <c r="Q206" s="54">
        <f t="shared" si="39"/>
        <v>0</v>
      </c>
      <c r="R206" s="166">
        <f t="shared" si="40"/>
        <v>0</v>
      </c>
      <c r="S206" s="85">
        <f t="shared" ca="1" si="43"/>
        <v>0</v>
      </c>
      <c r="T206" s="40"/>
    </row>
    <row r="207" spans="1:20">
      <c r="A207" s="115"/>
      <c r="B207" s="115"/>
      <c r="C207" s="115"/>
      <c r="D207" s="9"/>
      <c r="E207" s="6"/>
      <c r="F207" s="6"/>
      <c r="G207" s="6"/>
      <c r="H207" s="111"/>
      <c r="I207" s="173">
        <f>IF(F207="",0,IF(F207="Fremdpersonal",VLOOKUP(D207,Tariftabellen!$T$3:$V$24,3,0),VLOOKUP(D207,Tariftabellen!$T$3:$V$24,2,0)))</f>
        <v>0</v>
      </c>
      <c r="J207" s="54" t="str">
        <f t="shared" ca="1" si="0"/>
        <v/>
      </c>
      <c r="K207" s="82" t="str">
        <f t="shared" ca="1" si="1"/>
        <v/>
      </c>
      <c r="L207" s="119">
        <f t="shared" si="41"/>
        <v>0</v>
      </c>
      <c r="M207" s="166">
        <f>IF(OR(F207="Minijob",F207="Fremdpersonal",H207=0),0,($M$1*L207+('(A) AG-Anteil Soz.Vers.'!$C$8*'(A) Pers. paL'!$H207))*12)</f>
        <v>0</v>
      </c>
      <c r="N207" s="54">
        <f t="shared" ca="1" si="42"/>
        <v>0</v>
      </c>
      <c r="O207" s="39">
        <f>IF(OR(F207="Minijob",F207="Fremdpersonal",H207=0),0,IF((L207*12+M207+N207)&gt;'(A) AG-Anteil Soz.Vers.'!$C$33,'(A) AG-Anteil Soz.Vers.'!$C$33*$O$1,(L207*12+M207+N207)*$O$1))</f>
        <v>0</v>
      </c>
      <c r="P207" s="39">
        <f ca="1">IF(F207="Fremdpersonal",0,IF(F207="Minijob",L207*12*'(A) AG-Anteil Soz.Vers.'!$C$30,IF((L207*12+M207+N207)&gt;'(A) AG-Anteil Soz.Vers.'!$C$32,'(A) AG-Anteil Soz.Vers.'!$C$32*$P$1,(L207*12+M207+N207)*$P$1)))</f>
        <v>0</v>
      </c>
      <c r="Q207" s="54">
        <f t="shared" si="39"/>
        <v>0</v>
      </c>
      <c r="R207" s="166">
        <f t="shared" si="40"/>
        <v>0</v>
      </c>
      <c r="S207" s="85">
        <f t="shared" ca="1" si="43"/>
        <v>0</v>
      </c>
      <c r="T207" s="40"/>
    </row>
    <row r="208" spans="1:20">
      <c r="A208" s="115"/>
      <c r="B208" s="115"/>
      <c r="C208" s="115"/>
      <c r="D208" s="9"/>
      <c r="E208" s="6"/>
      <c r="F208" s="6"/>
      <c r="G208" s="6"/>
      <c r="H208" s="111"/>
      <c r="I208" s="173">
        <f>IF(F208="",0,IF(F208="Fremdpersonal",VLOOKUP(D208,Tariftabellen!$T$3:$V$24,3,0),VLOOKUP(D208,Tariftabellen!$T$3:$V$24,2,0)))</f>
        <v>0</v>
      </c>
      <c r="J208" s="54" t="str">
        <f t="shared" ca="1" si="0"/>
        <v/>
      </c>
      <c r="K208" s="82" t="str">
        <f t="shared" ca="1" si="1"/>
        <v/>
      </c>
      <c r="L208" s="119">
        <f t="shared" si="41"/>
        <v>0</v>
      </c>
      <c r="M208" s="166">
        <f>IF(OR(F208="Minijob",F208="Fremdpersonal",H208=0),0,($M$1*L208+('(A) AG-Anteil Soz.Vers.'!$C$8*'(A) Pers. paL'!$H208))*12)</f>
        <v>0</v>
      </c>
      <c r="N208" s="54">
        <f t="shared" ca="1" si="42"/>
        <v>0</v>
      </c>
      <c r="O208" s="39">
        <f>IF(OR(F208="Minijob",F208="Fremdpersonal",H208=0),0,IF((L208*12+M208+N208)&gt;'(A) AG-Anteil Soz.Vers.'!$C$33,'(A) AG-Anteil Soz.Vers.'!$C$33*$O$1,(L208*12+M208+N208)*$O$1))</f>
        <v>0</v>
      </c>
      <c r="P208" s="39">
        <f ca="1">IF(F208="Fremdpersonal",0,IF(F208="Minijob",L208*12*'(A) AG-Anteil Soz.Vers.'!$C$30,IF((L208*12+M208+N208)&gt;'(A) AG-Anteil Soz.Vers.'!$C$32,'(A) AG-Anteil Soz.Vers.'!$C$32*$P$1,(L208*12+M208+N208)*$P$1)))</f>
        <v>0</v>
      </c>
      <c r="Q208" s="54">
        <f t="shared" si="39"/>
        <v>0</v>
      </c>
      <c r="R208" s="166">
        <f t="shared" si="40"/>
        <v>0</v>
      </c>
      <c r="S208" s="85">
        <f t="shared" ca="1" si="43"/>
        <v>0</v>
      </c>
      <c r="T208" s="40"/>
    </row>
    <row r="209" spans="1:20">
      <c r="A209" s="115"/>
      <c r="B209" s="115"/>
      <c r="C209" s="115"/>
      <c r="D209" s="9"/>
      <c r="E209" s="6"/>
      <c r="F209" s="6"/>
      <c r="G209" s="6"/>
      <c r="H209" s="111"/>
      <c r="I209" s="173">
        <f>IF(F209="",0,IF(F209="Fremdpersonal",VLOOKUP(D209,Tariftabellen!$T$3:$V$24,3,0),VLOOKUP(D209,Tariftabellen!$T$3:$V$24,2,0)))</f>
        <v>0</v>
      </c>
      <c r="J209" s="54" t="str">
        <f t="shared" ca="1" si="0"/>
        <v/>
      </c>
      <c r="K209" s="82" t="str">
        <f t="shared" ca="1" si="1"/>
        <v/>
      </c>
      <c r="L209" s="119">
        <f t="shared" si="41"/>
        <v>0</v>
      </c>
      <c r="M209" s="166">
        <f>IF(OR(F209="Minijob",F209="Fremdpersonal",H209=0),0,($M$1*L209+('(A) AG-Anteil Soz.Vers.'!$C$8*'(A) Pers. paL'!$H209))*12)</f>
        <v>0</v>
      </c>
      <c r="N209" s="54">
        <f t="shared" ca="1" si="42"/>
        <v>0</v>
      </c>
      <c r="O209" s="39">
        <f>IF(OR(F209="Minijob",F209="Fremdpersonal",H209=0),0,IF((L209*12+M209+N209)&gt;'(A) AG-Anteil Soz.Vers.'!$C$33,'(A) AG-Anteil Soz.Vers.'!$C$33*$O$1,(L209*12+M209+N209)*$O$1))</f>
        <v>0</v>
      </c>
      <c r="P209" s="39">
        <f ca="1">IF(F209="Fremdpersonal",0,IF(F209="Minijob",L209*12*'(A) AG-Anteil Soz.Vers.'!$C$30,IF((L209*12+M209+N209)&gt;'(A) AG-Anteil Soz.Vers.'!$C$32,'(A) AG-Anteil Soz.Vers.'!$C$32*$P$1,(L209*12+M209+N209)*$P$1)))</f>
        <v>0</v>
      </c>
      <c r="Q209" s="54">
        <f t="shared" si="39"/>
        <v>0</v>
      </c>
      <c r="R209" s="166">
        <f t="shared" si="40"/>
        <v>0</v>
      </c>
      <c r="S209" s="85">
        <f t="shared" ca="1" si="43"/>
        <v>0</v>
      </c>
      <c r="T209" s="40"/>
    </row>
    <row r="210" spans="1:20">
      <c r="A210" s="115"/>
      <c r="B210" s="115"/>
      <c r="C210" s="115"/>
      <c r="D210" s="9"/>
      <c r="E210" s="6"/>
      <c r="F210" s="6"/>
      <c r="G210" s="6"/>
      <c r="H210" s="111"/>
      <c r="I210" s="173">
        <f>IF(F210="",0,IF(F210="Fremdpersonal",VLOOKUP(D210,Tariftabellen!$T$3:$V$24,3,0),VLOOKUP(D210,Tariftabellen!$T$3:$V$24,2,0)))</f>
        <v>0</v>
      </c>
      <c r="J210" s="54" t="str">
        <f t="shared" ca="1" si="0"/>
        <v/>
      </c>
      <c r="K210" s="82" t="str">
        <f t="shared" ca="1" si="1"/>
        <v/>
      </c>
      <c r="L210" s="119">
        <f t="shared" si="41"/>
        <v>0</v>
      </c>
      <c r="M210" s="166">
        <f>IF(OR(F210="Minijob",F210="Fremdpersonal",H210=0),0,($M$1*L210+('(A) AG-Anteil Soz.Vers.'!$C$8*'(A) Pers. paL'!$H210))*12)</f>
        <v>0</v>
      </c>
      <c r="N210" s="54">
        <f t="shared" ca="1" si="42"/>
        <v>0</v>
      </c>
      <c r="O210" s="39">
        <f>IF(OR(F210="Minijob",F210="Fremdpersonal",H210=0),0,IF((L210*12+M210+N210)&gt;'(A) AG-Anteil Soz.Vers.'!$C$33,'(A) AG-Anteil Soz.Vers.'!$C$33*$O$1,(L210*12+M210+N210)*$O$1))</f>
        <v>0</v>
      </c>
      <c r="P210" s="39">
        <f ca="1">IF(F210="Fremdpersonal",0,IF(F210="Minijob",L210*12*'(A) AG-Anteil Soz.Vers.'!$C$30,IF((L210*12+M210+N210)&gt;'(A) AG-Anteil Soz.Vers.'!$C$32,'(A) AG-Anteil Soz.Vers.'!$C$32*$P$1,(L210*12+M210+N210)*$P$1)))</f>
        <v>0</v>
      </c>
      <c r="Q210" s="54">
        <f t="shared" si="39"/>
        <v>0</v>
      </c>
      <c r="R210" s="166">
        <f t="shared" si="40"/>
        <v>0</v>
      </c>
      <c r="S210" s="85">
        <f t="shared" ca="1" si="43"/>
        <v>0</v>
      </c>
      <c r="T210" s="40"/>
    </row>
    <row r="211" spans="1:20">
      <c r="A211" s="115"/>
      <c r="B211" s="115"/>
      <c r="C211" s="117"/>
      <c r="D211" s="9"/>
      <c r="E211" s="6"/>
      <c r="F211" s="6"/>
      <c r="G211" s="6"/>
      <c r="H211" s="111"/>
      <c r="I211" s="173">
        <f>IF(F211="",0,IF(F211="Fremdpersonal",VLOOKUP(D211,Tariftabellen!$T$3:$V$24,3,0),VLOOKUP(D211,Tariftabellen!$T$3:$V$24,2,0)))</f>
        <v>0</v>
      </c>
      <c r="J211" s="54" t="str">
        <f t="shared" ca="1" si="0"/>
        <v/>
      </c>
      <c r="K211" s="82" t="str">
        <f t="shared" ca="1" si="1"/>
        <v/>
      </c>
      <c r="L211" s="119">
        <f t="shared" si="41"/>
        <v>0</v>
      </c>
      <c r="M211" s="166">
        <f>IF(OR(F211="Minijob",F211="Fremdpersonal",H211=0),0,($M$1*L211+('(A) AG-Anteil Soz.Vers.'!$C$8*'(A) Pers. paL'!$H211))*12)</f>
        <v>0</v>
      </c>
      <c r="N211" s="54">
        <f t="shared" ca="1" si="42"/>
        <v>0</v>
      </c>
      <c r="O211" s="39">
        <f>IF(OR(F211="Minijob",F211="Fremdpersonal",H211=0),0,IF((L211*12+M211+N211)&gt;'(A) AG-Anteil Soz.Vers.'!$C$33,'(A) AG-Anteil Soz.Vers.'!$C$33*$O$1,(L211*12+M211+N211)*$O$1))</f>
        <v>0</v>
      </c>
      <c r="P211" s="39">
        <f ca="1">IF(F211="Fremdpersonal",0,IF(F211="Minijob",L211*12*'(A) AG-Anteil Soz.Vers.'!$C$30,IF((L211*12+M211+N211)&gt;'(A) AG-Anteil Soz.Vers.'!$C$32,'(A) AG-Anteil Soz.Vers.'!$C$32*$P$1,(L211*12+M211+N211)*$P$1)))</f>
        <v>0</v>
      </c>
      <c r="Q211" s="54">
        <f t="shared" si="39"/>
        <v>0</v>
      </c>
      <c r="R211" s="166">
        <f t="shared" si="40"/>
        <v>0</v>
      </c>
      <c r="S211" s="85">
        <f t="shared" ca="1" si="43"/>
        <v>0</v>
      </c>
      <c r="T211" s="40"/>
    </row>
    <row r="212" spans="1:20">
      <c r="A212" s="115"/>
      <c r="B212" s="115"/>
      <c r="C212" s="115"/>
      <c r="D212" s="9"/>
      <c r="E212" s="6"/>
      <c r="F212" s="6"/>
      <c r="G212" s="6"/>
      <c r="H212" s="111"/>
      <c r="I212" s="173">
        <f>IF(F212="",0,IF(F212="Fremdpersonal",VLOOKUP(D212,Tariftabellen!$T$3:$V$24,3,0),VLOOKUP(D212,Tariftabellen!$T$3:$V$24,2,0)))</f>
        <v>0</v>
      </c>
      <c r="J212" s="54" t="str">
        <f t="shared" ref="J212:J243" ca="1" si="44">IF(ISERROR(VLOOKUP(F212,INDIRECT("Tab_"&amp;E212),G212+2,0)),"",VLOOKUP(F212,INDIRECT("Tab_"&amp;E212),G212+2,0)*(1+$J$1))</f>
        <v/>
      </c>
      <c r="K212" s="82" t="str">
        <f t="shared" ref="K212:K243" ca="1" si="45">IF(AND($K$1&gt;0,H212&gt;0),$K$1,IF(ISERROR(VLOOKUP(F212,INDIRECT("Tab_"&amp;E212),2,0)),"",VLOOKUP(F212,INDIRECT("Tab_"&amp;E212),2,0)))</f>
        <v/>
      </c>
      <c r="L212" s="119">
        <f t="shared" si="41"/>
        <v>0</v>
      </c>
      <c r="M212" s="166">
        <f>IF(OR(F212="Minijob",F212="Fremdpersonal",H212=0),0,($M$1*L212+('(A) AG-Anteil Soz.Vers.'!$C$8*'(A) Pers. paL'!$H212))*12)</f>
        <v>0</v>
      </c>
      <c r="N212" s="54">
        <f t="shared" ref="N212:N224" ca="1" si="46">IF(ISERROR(K212*L212),0,K212*L212)</f>
        <v>0</v>
      </c>
      <c r="O212" s="39">
        <f>IF(OR(F212="Minijob",F212="Fremdpersonal",H212=0),0,IF((L212*12+M212+N212)&gt;'(A) AG-Anteil Soz.Vers.'!$C$33,'(A) AG-Anteil Soz.Vers.'!$C$33*$O$1,(L212*12+M212+N212)*$O$1))</f>
        <v>0</v>
      </c>
      <c r="P212" s="39">
        <f ca="1">IF(F212="Fremdpersonal",0,IF(F212="Minijob",L212*12*'(A) AG-Anteil Soz.Vers.'!$C$30,IF((L212*12+M212+N212)&gt;'(A) AG-Anteil Soz.Vers.'!$C$32,'(A) AG-Anteil Soz.Vers.'!$C$32*$P$1,(L212*12+M212+N212)*$P$1)))</f>
        <v>0</v>
      </c>
      <c r="Q212" s="54">
        <f t="shared" si="39"/>
        <v>0</v>
      </c>
      <c r="R212" s="166">
        <f t="shared" si="40"/>
        <v>0</v>
      </c>
      <c r="S212" s="85">
        <f t="shared" ref="S212:S224" ca="1" si="47">(L212*12+SUM(M212:R212))</f>
        <v>0</v>
      </c>
      <c r="T212" s="40"/>
    </row>
    <row r="213" spans="1:20">
      <c r="A213" s="115"/>
      <c r="B213" s="115"/>
      <c r="C213" s="115"/>
      <c r="D213" s="9"/>
      <c r="E213" s="6"/>
      <c r="F213" s="6"/>
      <c r="G213" s="6"/>
      <c r="H213" s="111"/>
      <c r="I213" s="173">
        <f>IF(F213="",0,IF(F213="Fremdpersonal",VLOOKUP(D213,Tariftabellen!$T$3:$V$24,3,0),VLOOKUP(D213,Tariftabellen!$T$3:$V$24,2,0)))</f>
        <v>0</v>
      </c>
      <c r="J213" s="54" t="str">
        <f t="shared" ca="1" si="44"/>
        <v/>
      </c>
      <c r="K213" s="82" t="str">
        <f t="shared" ca="1" si="45"/>
        <v/>
      </c>
      <c r="L213" s="119">
        <f t="shared" si="41"/>
        <v>0</v>
      </c>
      <c r="M213" s="166">
        <f>IF(OR(F213="Minijob",F213="Fremdpersonal",H213=0),0,($M$1*L213+('(A) AG-Anteil Soz.Vers.'!$C$8*'(A) Pers. paL'!$H213))*12)</f>
        <v>0</v>
      </c>
      <c r="N213" s="54">
        <f t="shared" ca="1" si="46"/>
        <v>0</v>
      </c>
      <c r="O213" s="39">
        <f>IF(OR(F213="Minijob",F213="Fremdpersonal",H213=0),0,IF((L213*12+M213+N213)&gt;'(A) AG-Anteil Soz.Vers.'!$C$33,'(A) AG-Anteil Soz.Vers.'!$C$33*$O$1,(L213*12+M213+N213)*$O$1))</f>
        <v>0</v>
      </c>
      <c r="P213" s="39">
        <f ca="1">IF(F213="Fremdpersonal",0,IF(F213="Minijob",L213*12*'(A) AG-Anteil Soz.Vers.'!$C$30,IF((L213*12+M213+N213)&gt;'(A) AG-Anteil Soz.Vers.'!$C$32,'(A) AG-Anteil Soz.Vers.'!$C$32*$P$1,(L213*12+M213+N213)*$P$1)))</f>
        <v>0</v>
      </c>
      <c r="Q213" s="54">
        <f t="shared" si="39"/>
        <v>0</v>
      </c>
      <c r="R213" s="166">
        <f t="shared" si="40"/>
        <v>0</v>
      </c>
      <c r="S213" s="85">
        <f t="shared" ca="1" si="47"/>
        <v>0</v>
      </c>
      <c r="T213" s="40"/>
    </row>
    <row r="214" spans="1:20">
      <c r="A214" s="115"/>
      <c r="B214" s="115"/>
      <c r="C214" s="115"/>
      <c r="D214" s="9"/>
      <c r="E214" s="6"/>
      <c r="F214" s="6"/>
      <c r="G214" s="6"/>
      <c r="H214" s="111"/>
      <c r="I214" s="173">
        <f>IF(F214="",0,IF(F214="Fremdpersonal",VLOOKUP(D214,Tariftabellen!$T$3:$V$24,3,0),VLOOKUP(D214,Tariftabellen!$T$3:$V$24,2,0)))</f>
        <v>0</v>
      </c>
      <c r="J214" s="54" t="str">
        <f t="shared" ca="1" si="44"/>
        <v/>
      </c>
      <c r="K214" s="82" t="str">
        <f t="shared" ca="1" si="45"/>
        <v/>
      </c>
      <c r="L214" s="119">
        <f t="shared" si="41"/>
        <v>0</v>
      </c>
      <c r="M214" s="166">
        <f>IF(OR(F214="Minijob",F214="Fremdpersonal",H214=0),0,($M$1*L214+('(A) AG-Anteil Soz.Vers.'!$C$8*'(A) Pers. paL'!$H214))*12)</f>
        <v>0</v>
      </c>
      <c r="N214" s="54">
        <f t="shared" ca="1" si="46"/>
        <v>0</v>
      </c>
      <c r="O214" s="39">
        <f>IF(OR(F214="Minijob",F214="Fremdpersonal",H214=0),0,IF((L214*12+M214+N214)&gt;'(A) AG-Anteil Soz.Vers.'!$C$33,'(A) AG-Anteil Soz.Vers.'!$C$33*$O$1,(L214*12+M214+N214)*$O$1))</f>
        <v>0</v>
      </c>
      <c r="P214" s="39">
        <f ca="1">IF(F214="Fremdpersonal",0,IF(F214="Minijob",L214*12*'(A) AG-Anteil Soz.Vers.'!$C$30,IF((L214*12+M214+N214)&gt;'(A) AG-Anteil Soz.Vers.'!$C$32,'(A) AG-Anteil Soz.Vers.'!$C$32*$P$1,(L214*12+M214+N214)*$P$1)))</f>
        <v>0</v>
      </c>
      <c r="Q214" s="54">
        <f t="shared" si="39"/>
        <v>0</v>
      </c>
      <c r="R214" s="166">
        <f t="shared" si="40"/>
        <v>0</v>
      </c>
      <c r="S214" s="85">
        <f t="shared" ca="1" si="47"/>
        <v>0</v>
      </c>
      <c r="T214" s="40"/>
    </row>
    <row r="215" spans="1:20">
      <c r="A215" s="115"/>
      <c r="B215" s="115"/>
      <c r="C215" s="115"/>
      <c r="D215" s="9"/>
      <c r="E215" s="6"/>
      <c r="F215" s="6"/>
      <c r="G215" s="6"/>
      <c r="H215" s="111"/>
      <c r="I215" s="173">
        <f>IF(F215="",0,IF(F215="Fremdpersonal",VLOOKUP(D215,Tariftabellen!$T$3:$V$24,3,0),VLOOKUP(D215,Tariftabellen!$T$3:$V$24,2,0)))</f>
        <v>0</v>
      </c>
      <c r="J215" s="54" t="str">
        <f t="shared" ca="1" si="44"/>
        <v/>
      </c>
      <c r="K215" s="82" t="str">
        <f t="shared" ca="1" si="45"/>
        <v/>
      </c>
      <c r="L215" s="119">
        <f t="shared" si="41"/>
        <v>0</v>
      </c>
      <c r="M215" s="166">
        <f>IF(OR(F215="Minijob",F215="Fremdpersonal",H215=0),0,($M$1*L215+('(A) AG-Anteil Soz.Vers.'!$C$8*'(A) Pers. paL'!$H215))*12)</f>
        <v>0</v>
      </c>
      <c r="N215" s="54">
        <f t="shared" ca="1" si="46"/>
        <v>0</v>
      </c>
      <c r="O215" s="39">
        <f>IF(OR(F215="Minijob",F215="Fremdpersonal",H215=0),0,IF((L215*12+M215+N215)&gt;'(A) AG-Anteil Soz.Vers.'!$C$33,'(A) AG-Anteil Soz.Vers.'!$C$33*$O$1,(L215*12+M215+N215)*$O$1))</f>
        <v>0</v>
      </c>
      <c r="P215" s="39">
        <f ca="1">IF(F215="Fremdpersonal",0,IF(F215="Minijob",L215*12*'(A) AG-Anteil Soz.Vers.'!$C$30,IF((L215*12+M215+N215)&gt;'(A) AG-Anteil Soz.Vers.'!$C$32,'(A) AG-Anteil Soz.Vers.'!$C$32*$P$1,(L215*12+M215+N215)*$P$1)))</f>
        <v>0</v>
      </c>
      <c r="Q215" s="54">
        <f t="shared" si="39"/>
        <v>0</v>
      </c>
      <c r="R215" s="166">
        <f t="shared" si="40"/>
        <v>0</v>
      </c>
      <c r="S215" s="85">
        <f t="shared" ca="1" si="47"/>
        <v>0</v>
      </c>
      <c r="T215" s="40"/>
    </row>
    <row r="216" spans="1:20">
      <c r="A216" s="115"/>
      <c r="B216" s="115"/>
      <c r="C216" s="115"/>
      <c r="D216" s="9"/>
      <c r="E216" s="6"/>
      <c r="F216" s="6"/>
      <c r="G216" s="6"/>
      <c r="H216" s="111"/>
      <c r="I216" s="173">
        <f>IF(F216="",0,IF(F216="Fremdpersonal",VLOOKUP(D216,Tariftabellen!$T$3:$V$24,3,0),VLOOKUP(D216,Tariftabellen!$T$3:$V$24,2,0)))</f>
        <v>0</v>
      </c>
      <c r="J216" s="54" t="str">
        <f t="shared" ca="1" si="44"/>
        <v/>
      </c>
      <c r="K216" s="82" t="str">
        <f t="shared" ca="1" si="45"/>
        <v/>
      </c>
      <c r="L216" s="119">
        <f t="shared" si="41"/>
        <v>0</v>
      </c>
      <c r="M216" s="166">
        <f>IF(OR(F216="Minijob",F216="Fremdpersonal",H216=0),0,($M$1*L216+('(A) AG-Anteil Soz.Vers.'!$C$8*'(A) Pers. paL'!$H216))*12)</f>
        <v>0</v>
      </c>
      <c r="N216" s="54">
        <f t="shared" ca="1" si="46"/>
        <v>0</v>
      </c>
      <c r="O216" s="39">
        <f>IF(OR(F216="Minijob",F216="Fremdpersonal",H216=0),0,IF((L216*12+M216+N216)&gt;'(A) AG-Anteil Soz.Vers.'!$C$33,'(A) AG-Anteil Soz.Vers.'!$C$33*$O$1,(L216*12+M216+N216)*$O$1))</f>
        <v>0</v>
      </c>
      <c r="P216" s="39">
        <f ca="1">IF(F216="Fremdpersonal",0,IF(F216="Minijob",L216*12*'(A) AG-Anteil Soz.Vers.'!$C$30,IF((L216*12+M216+N216)&gt;'(A) AG-Anteil Soz.Vers.'!$C$32,'(A) AG-Anteil Soz.Vers.'!$C$32*$P$1,(L216*12+M216+N216)*$P$1)))</f>
        <v>0</v>
      </c>
      <c r="Q216" s="54">
        <f t="shared" si="39"/>
        <v>0</v>
      </c>
      <c r="R216" s="166">
        <f t="shared" si="40"/>
        <v>0</v>
      </c>
      <c r="S216" s="85">
        <f t="shared" ca="1" si="47"/>
        <v>0</v>
      </c>
      <c r="T216" s="40"/>
    </row>
    <row r="217" spans="1:20">
      <c r="A217" s="115"/>
      <c r="B217" s="115"/>
      <c r="C217" s="115"/>
      <c r="D217" s="9"/>
      <c r="E217" s="6"/>
      <c r="F217" s="6"/>
      <c r="G217" s="6"/>
      <c r="H217" s="111"/>
      <c r="I217" s="173">
        <f>IF(F217="",0,IF(F217="Fremdpersonal",VLOOKUP(D217,Tariftabellen!$T$3:$V$24,3,0),VLOOKUP(D217,Tariftabellen!$T$3:$V$24,2,0)))</f>
        <v>0</v>
      </c>
      <c r="J217" s="54" t="str">
        <f t="shared" ca="1" si="44"/>
        <v/>
      </c>
      <c r="K217" s="82" t="str">
        <f t="shared" ca="1" si="45"/>
        <v/>
      </c>
      <c r="L217" s="119">
        <f t="shared" si="41"/>
        <v>0</v>
      </c>
      <c r="M217" s="166">
        <f>IF(OR(F217="Minijob",F217="Fremdpersonal",H217=0),0,($M$1*L217+('(A) AG-Anteil Soz.Vers.'!$C$8*'(A) Pers. paL'!$H217))*12)</f>
        <v>0</v>
      </c>
      <c r="N217" s="54">
        <f t="shared" ca="1" si="46"/>
        <v>0</v>
      </c>
      <c r="O217" s="39">
        <f>IF(OR(F217="Minijob",F217="Fremdpersonal",H217=0),0,IF((L217*12+M217+N217)&gt;'(A) AG-Anteil Soz.Vers.'!$C$33,'(A) AG-Anteil Soz.Vers.'!$C$33*$O$1,(L217*12+M217+N217)*$O$1))</f>
        <v>0</v>
      </c>
      <c r="P217" s="39">
        <f ca="1">IF(F217="Fremdpersonal",0,IF(F217="Minijob",L217*12*'(A) AG-Anteil Soz.Vers.'!$C$30,IF((L217*12+M217+N217)&gt;'(A) AG-Anteil Soz.Vers.'!$C$32,'(A) AG-Anteil Soz.Vers.'!$C$32*$P$1,(L217*12+M217+N217)*$P$1)))</f>
        <v>0</v>
      </c>
      <c r="Q217" s="54">
        <f t="shared" si="39"/>
        <v>0</v>
      </c>
      <c r="R217" s="166">
        <f t="shared" si="40"/>
        <v>0</v>
      </c>
      <c r="S217" s="85">
        <f t="shared" ca="1" si="47"/>
        <v>0</v>
      </c>
      <c r="T217" s="40"/>
    </row>
    <row r="218" spans="1:20">
      <c r="A218" s="115"/>
      <c r="B218" s="115"/>
      <c r="C218" s="115"/>
      <c r="D218" s="9"/>
      <c r="E218" s="6"/>
      <c r="F218" s="6"/>
      <c r="G218" s="6"/>
      <c r="H218" s="111"/>
      <c r="I218" s="173">
        <f>IF(F218="",0,IF(F218="Fremdpersonal",VLOOKUP(D218,Tariftabellen!$T$3:$V$24,3,0),VLOOKUP(D218,Tariftabellen!$T$3:$V$24,2,0)))</f>
        <v>0</v>
      </c>
      <c r="J218" s="54" t="str">
        <f t="shared" ca="1" si="44"/>
        <v/>
      </c>
      <c r="K218" s="82" t="str">
        <f t="shared" ca="1" si="45"/>
        <v/>
      </c>
      <c r="L218" s="119">
        <f t="shared" si="41"/>
        <v>0</v>
      </c>
      <c r="M218" s="166">
        <f>IF(OR(F218="Minijob",F218="Fremdpersonal",H218=0),0,($M$1*L218+('(A) AG-Anteil Soz.Vers.'!$C$8*'(A) Pers. paL'!$H218))*12)</f>
        <v>0</v>
      </c>
      <c r="N218" s="54">
        <f t="shared" ca="1" si="46"/>
        <v>0</v>
      </c>
      <c r="O218" s="39">
        <f>IF(OR(F218="Minijob",F218="Fremdpersonal",H218=0),0,IF((L218*12+M218+N218)&gt;'(A) AG-Anteil Soz.Vers.'!$C$33,'(A) AG-Anteil Soz.Vers.'!$C$33*$O$1,(L218*12+M218+N218)*$O$1))</f>
        <v>0</v>
      </c>
      <c r="P218" s="39">
        <f ca="1">IF(F218="Fremdpersonal",0,IF(F218="Minijob",L218*12*'(A) AG-Anteil Soz.Vers.'!$C$30,IF((L218*12+M218+N218)&gt;'(A) AG-Anteil Soz.Vers.'!$C$32,'(A) AG-Anteil Soz.Vers.'!$C$32*$P$1,(L218*12+M218+N218)*$P$1)))</f>
        <v>0</v>
      </c>
      <c r="Q218" s="54">
        <f t="shared" si="39"/>
        <v>0</v>
      </c>
      <c r="R218" s="166">
        <f t="shared" si="40"/>
        <v>0</v>
      </c>
      <c r="S218" s="85">
        <f t="shared" ca="1" si="47"/>
        <v>0</v>
      </c>
      <c r="T218" s="40"/>
    </row>
    <row r="219" spans="1:20">
      <c r="A219" s="115"/>
      <c r="B219" s="115"/>
      <c r="C219" s="115"/>
      <c r="D219" s="9"/>
      <c r="E219" s="6"/>
      <c r="F219" s="6"/>
      <c r="G219" s="6"/>
      <c r="H219" s="111"/>
      <c r="I219" s="173">
        <f>IF(F219="",0,IF(F219="Fremdpersonal",VLOOKUP(D219,Tariftabellen!$T$3:$V$24,3,0),VLOOKUP(D219,Tariftabellen!$T$3:$V$24,2,0)))</f>
        <v>0</v>
      </c>
      <c r="J219" s="54" t="str">
        <f t="shared" ca="1" si="44"/>
        <v/>
      </c>
      <c r="K219" s="82" t="str">
        <f t="shared" ca="1" si="45"/>
        <v/>
      </c>
      <c r="L219" s="119">
        <f t="shared" si="41"/>
        <v>0</v>
      </c>
      <c r="M219" s="166">
        <f>IF(OR(F219="Minijob",F219="Fremdpersonal",H219=0),0,($M$1*L219+('(A) AG-Anteil Soz.Vers.'!$C$8*'(A) Pers. paL'!$H219))*12)</f>
        <v>0</v>
      </c>
      <c r="N219" s="54">
        <f t="shared" ca="1" si="46"/>
        <v>0</v>
      </c>
      <c r="O219" s="39">
        <f>IF(OR(F219="Minijob",F219="Fremdpersonal",H219=0),0,IF((L219*12+M219+N219)&gt;'(A) AG-Anteil Soz.Vers.'!$C$33,'(A) AG-Anteil Soz.Vers.'!$C$33*$O$1,(L219*12+M219+N219)*$O$1))</f>
        <v>0</v>
      </c>
      <c r="P219" s="39">
        <f ca="1">IF(F219="Fremdpersonal",0,IF(F219="Minijob",L219*12*'(A) AG-Anteil Soz.Vers.'!$C$30,IF((L219*12+M219+N219)&gt;'(A) AG-Anteil Soz.Vers.'!$C$32,'(A) AG-Anteil Soz.Vers.'!$C$32*$P$1,(L219*12+M219+N219)*$P$1)))</f>
        <v>0</v>
      </c>
      <c r="Q219" s="54">
        <f t="shared" si="39"/>
        <v>0</v>
      </c>
      <c r="R219" s="166">
        <f t="shared" si="40"/>
        <v>0</v>
      </c>
      <c r="S219" s="85">
        <f t="shared" ca="1" si="47"/>
        <v>0</v>
      </c>
      <c r="T219" s="40"/>
    </row>
    <row r="220" spans="1:20">
      <c r="A220" s="115"/>
      <c r="B220" s="115"/>
      <c r="C220" s="115"/>
      <c r="D220" s="9"/>
      <c r="E220" s="6"/>
      <c r="F220" s="6"/>
      <c r="G220" s="6"/>
      <c r="H220" s="111"/>
      <c r="I220" s="173">
        <f>IF(F220="",0,IF(F220="Fremdpersonal",VLOOKUP(D220,Tariftabellen!$T$3:$V$24,3,0),VLOOKUP(D220,Tariftabellen!$T$3:$V$24,2,0)))</f>
        <v>0</v>
      </c>
      <c r="J220" s="54" t="str">
        <f t="shared" ca="1" si="44"/>
        <v/>
      </c>
      <c r="K220" s="82" t="str">
        <f t="shared" ca="1" si="45"/>
        <v/>
      </c>
      <c r="L220" s="119">
        <f t="shared" si="41"/>
        <v>0</v>
      </c>
      <c r="M220" s="166">
        <f>IF(OR(F220="Minijob",F220="Fremdpersonal",H220=0),0,($M$1*L220+('(A) AG-Anteil Soz.Vers.'!$C$8*'(A) Pers. paL'!$H220))*12)</f>
        <v>0</v>
      </c>
      <c r="N220" s="54">
        <f t="shared" ca="1" si="46"/>
        <v>0</v>
      </c>
      <c r="O220" s="39">
        <f>IF(OR(F220="Minijob",F220="Fremdpersonal",H220=0),0,IF((L220*12+M220+N220)&gt;'(A) AG-Anteil Soz.Vers.'!$C$33,'(A) AG-Anteil Soz.Vers.'!$C$33*$O$1,(L220*12+M220+N220)*$O$1))</f>
        <v>0</v>
      </c>
      <c r="P220" s="39">
        <f ca="1">IF(F220="Fremdpersonal",0,IF(F220="Minijob",L220*12*'(A) AG-Anteil Soz.Vers.'!$C$30,IF((L220*12+M220+N220)&gt;'(A) AG-Anteil Soz.Vers.'!$C$32,'(A) AG-Anteil Soz.Vers.'!$C$32*$P$1,(L220*12+M220+N220)*$P$1)))</f>
        <v>0</v>
      </c>
      <c r="Q220" s="54">
        <f t="shared" si="39"/>
        <v>0</v>
      </c>
      <c r="R220" s="166">
        <f t="shared" si="40"/>
        <v>0</v>
      </c>
      <c r="S220" s="85">
        <f t="shared" ca="1" si="47"/>
        <v>0</v>
      </c>
      <c r="T220" s="40"/>
    </row>
    <row r="221" spans="1:20">
      <c r="A221" s="115"/>
      <c r="B221" s="115"/>
      <c r="C221" s="115"/>
      <c r="D221" s="9"/>
      <c r="E221" s="6"/>
      <c r="F221" s="6"/>
      <c r="G221" s="6"/>
      <c r="H221" s="111"/>
      <c r="I221" s="173">
        <f>IF(F221="",0,IF(F221="Fremdpersonal",VLOOKUP(D221,Tariftabellen!$T$3:$V$24,3,0),VLOOKUP(D221,Tariftabellen!$T$3:$V$24,2,0)))</f>
        <v>0</v>
      </c>
      <c r="J221" s="54" t="str">
        <f t="shared" ca="1" si="44"/>
        <v/>
      </c>
      <c r="K221" s="82" t="str">
        <f t="shared" ca="1" si="45"/>
        <v/>
      </c>
      <c r="L221" s="119">
        <f t="shared" si="41"/>
        <v>0</v>
      </c>
      <c r="M221" s="166">
        <f>IF(OR(F221="Minijob",F221="Fremdpersonal",H221=0),0,($M$1*L221+('(A) AG-Anteil Soz.Vers.'!$C$8*'(A) Pers. paL'!$H221))*12)</f>
        <v>0</v>
      </c>
      <c r="N221" s="54">
        <f t="shared" ca="1" si="46"/>
        <v>0</v>
      </c>
      <c r="O221" s="39">
        <f>IF(OR(F221="Minijob",F221="Fremdpersonal",H221=0),0,IF((L221*12+M221+N221)&gt;'(A) AG-Anteil Soz.Vers.'!$C$33,'(A) AG-Anteil Soz.Vers.'!$C$33*$O$1,(L221*12+M221+N221)*$O$1))</f>
        <v>0</v>
      </c>
      <c r="P221" s="39">
        <f ca="1">IF(F221="Fremdpersonal",0,IF(F221="Minijob",L221*12*'(A) AG-Anteil Soz.Vers.'!$C$30,IF((L221*12+M221+N221)&gt;'(A) AG-Anteil Soz.Vers.'!$C$32,'(A) AG-Anteil Soz.Vers.'!$C$32*$P$1,(L221*12+M221+N221)*$P$1)))</f>
        <v>0</v>
      </c>
      <c r="Q221" s="54">
        <f t="shared" si="39"/>
        <v>0</v>
      </c>
      <c r="R221" s="166">
        <f t="shared" si="40"/>
        <v>0</v>
      </c>
      <c r="S221" s="85">
        <f t="shared" ca="1" si="47"/>
        <v>0</v>
      </c>
      <c r="T221" s="40"/>
    </row>
    <row r="222" spans="1:20">
      <c r="A222" s="115"/>
      <c r="B222" s="115"/>
      <c r="C222" s="115"/>
      <c r="D222" s="9"/>
      <c r="E222" s="6"/>
      <c r="F222" s="6"/>
      <c r="G222" s="6"/>
      <c r="H222" s="111"/>
      <c r="I222" s="173">
        <f>IF(F222="",0,IF(F222="Fremdpersonal",VLOOKUP(D222,Tariftabellen!$T$3:$V$24,3,0),VLOOKUP(D222,Tariftabellen!$T$3:$V$24,2,0)))</f>
        <v>0</v>
      </c>
      <c r="J222" s="54" t="str">
        <f t="shared" ca="1" si="44"/>
        <v/>
      </c>
      <c r="K222" s="82" t="str">
        <f t="shared" ca="1" si="45"/>
        <v/>
      </c>
      <c r="L222" s="119">
        <f t="shared" si="41"/>
        <v>0</v>
      </c>
      <c r="M222" s="166">
        <f>IF(OR(F222="Minijob",F222="Fremdpersonal",H222=0),0,($M$1*L222+('(A) AG-Anteil Soz.Vers.'!$C$8*'(A) Pers. paL'!$H222))*12)</f>
        <v>0</v>
      </c>
      <c r="N222" s="54">
        <f t="shared" ca="1" si="46"/>
        <v>0</v>
      </c>
      <c r="O222" s="39">
        <f>IF(OR(F222="Minijob",F222="Fremdpersonal",H222=0),0,IF((L222*12+M222+N222)&gt;'(A) AG-Anteil Soz.Vers.'!$C$33,'(A) AG-Anteil Soz.Vers.'!$C$33*$O$1,(L222*12+M222+N222)*$O$1))</f>
        <v>0</v>
      </c>
      <c r="P222" s="39">
        <f ca="1">IF(F222="Fremdpersonal",0,IF(F222="Minijob",L222*12*'(A) AG-Anteil Soz.Vers.'!$C$30,IF((L222*12+M222+N222)&gt;'(A) AG-Anteil Soz.Vers.'!$C$32,'(A) AG-Anteil Soz.Vers.'!$C$32*$P$1,(L222*12+M222+N222)*$P$1)))</f>
        <v>0</v>
      </c>
      <c r="Q222" s="54">
        <f t="shared" si="39"/>
        <v>0</v>
      </c>
      <c r="R222" s="166">
        <f t="shared" si="40"/>
        <v>0</v>
      </c>
      <c r="S222" s="85">
        <f t="shared" ca="1" si="47"/>
        <v>0</v>
      </c>
      <c r="T222" s="40"/>
    </row>
    <row r="223" spans="1:20">
      <c r="A223" s="115"/>
      <c r="B223" s="115"/>
      <c r="C223" s="115"/>
      <c r="D223" s="9"/>
      <c r="E223" s="6"/>
      <c r="F223" s="6"/>
      <c r="G223" s="6"/>
      <c r="H223" s="111"/>
      <c r="I223" s="173">
        <f>IF(F223="",0,IF(F223="Fremdpersonal",VLOOKUP(D223,Tariftabellen!$T$3:$V$24,3,0),VLOOKUP(D223,Tariftabellen!$T$3:$V$24,2,0)))</f>
        <v>0</v>
      </c>
      <c r="J223" s="54" t="str">
        <f t="shared" ca="1" si="44"/>
        <v/>
      </c>
      <c r="K223" s="82" t="str">
        <f t="shared" ca="1" si="45"/>
        <v/>
      </c>
      <c r="L223" s="119">
        <f t="shared" si="41"/>
        <v>0</v>
      </c>
      <c r="M223" s="166">
        <f>IF(OR(F223="Minijob",F223="Fremdpersonal",H223=0),0,($M$1*L223+('(A) AG-Anteil Soz.Vers.'!$C$8*'(A) Pers. paL'!$H223))*12)</f>
        <v>0</v>
      </c>
      <c r="N223" s="54">
        <f t="shared" ca="1" si="46"/>
        <v>0</v>
      </c>
      <c r="O223" s="39">
        <f>IF(OR(F223="Minijob",F223="Fremdpersonal",H223=0),0,IF((L223*12+M223+N223)&gt;'(A) AG-Anteil Soz.Vers.'!$C$33,'(A) AG-Anteil Soz.Vers.'!$C$33*$O$1,(L223*12+M223+N223)*$O$1))</f>
        <v>0</v>
      </c>
      <c r="P223" s="39">
        <f ca="1">IF(F223="Fremdpersonal",0,IF(F223="Minijob",L223*12*'(A) AG-Anteil Soz.Vers.'!$C$30,IF((L223*12+M223+N223)&gt;'(A) AG-Anteil Soz.Vers.'!$C$32,'(A) AG-Anteil Soz.Vers.'!$C$32*$P$1,(L223*12+M223+N223)*$P$1)))</f>
        <v>0</v>
      </c>
      <c r="Q223" s="54">
        <f t="shared" si="39"/>
        <v>0</v>
      </c>
      <c r="R223" s="166">
        <f t="shared" si="40"/>
        <v>0</v>
      </c>
      <c r="S223" s="85">
        <f t="shared" ca="1" si="47"/>
        <v>0</v>
      </c>
      <c r="T223" s="40"/>
    </row>
    <row r="224" spans="1:20">
      <c r="A224" s="115"/>
      <c r="B224" s="115"/>
      <c r="C224" s="117"/>
      <c r="D224" s="9"/>
      <c r="E224" s="6"/>
      <c r="F224" s="6"/>
      <c r="G224" s="6"/>
      <c r="H224" s="111"/>
      <c r="I224" s="173">
        <f>IF(F224="",0,IF(F224="Fremdpersonal",VLOOKUP(D224,Tariftabellen!$T$3:$V$24,3,0),VLOOKUP(D224,Tariftabellen!$T$3:$V$24,2,0)))</f>
        <v>0</v>
      </c>
      <c r="J224" s="54" t="str">
        <f t="shared" ca="1" si="44"/>
        <v/>
      </c>
      <c r="K224" s="82" t="str">
        <f t="shared" ca="1" si="45"/>
        <v/>
      </c>
      <c r="L224" s="119">
        <f t="shared" si="41"/>
        <v>0</v>
      </c>
      <c r="M224" s="166">
        <f>IF(OR(F224="Minijob",F224="Fremdpersonal",H224=0),0,($M$1*L224+('(A) AG-Anteil Soz.Vers.'!$C$8*'(A) Pers. paL'!$H224))*12)</f>
        <v>0</v>
      </c>
      <c r="N224" s="54">
        <f t="shared" ca="1" si="46"/>
        <v>0</v>
      </c>
      <c r="O224" s="39">
        <f>IF(OR(F224="Minijob",F224="Fremdpersonal",H224=0),0,IF((L224*12+M224+N224)&gt;'(A) AG-Anteil Soz.Vers.'!$C$33,'(A) AG-Anteil Soz.Vers.'!$C$33*$O$1,(L224*12+M224+N224)*$O$1))</f>
        <v>0</v>
      </c>
      <c r="P224" s="39">
        <f ca="1">IF(F224="Fremdpersonal",0,IF(F224="Minijob",L224*12*'(A) AG-Anteil Soz.Vers.'!$C$30,IF((L224*12+M224+N224)&gt;'(A) AG-Anteil Soz.Vers.'!$C$32,'(A) AG-Anteil Soz.Vers.'!$C$32*$P$1,(L224*12+M224+N224)*$P$1)))</f>
        <v>0</v>
      </c>
      <c r="Q224" s="54">
        <f t="shared" si="39"/>
        <v>0</v>
      </c>
      <c r="R224" s="166">
        <f t="shared" si="40"/>
        <v>0</v>
      </c>
      <c r="S224" s="85">
        <f t="shared" ca="1" si="47"/>
        <v>0</v>
      </c>
      <c r="T224" s="40"/>
    </row>
    <row r="225" spans="1:20">
      <c r="A225" s="115"/>
      <c r="B225" s="115"/>
      <c r="C225" s="115"/>
      <c r="D225" s="9"/>
      <c r="E225" s="6"/>
      <c r="F225" s="6"/>
      <c r="G225" s="6"/>
      <c r="H225" s="111"/>
      <c r="I225" s="173">
        <f>IF(F225="",0,IF(F225="Fremdpersonal",VLOOKUP(D225,Tariftabellen!$T$3:$V$24,3,0),VLOOKUP(D225,Tariftabellen!$T$3:$V$24,2,0)))</f>
        <v>0</v>
      </c>
      <c r="J225" s="54" t="str">
        <f t="shared" ca="1" si="44"/>
        <v/>
      </c>
      <c r="K225" s="82" t="str">
        <f t="shared" ca="1" si="45"/>
        <v/>
      </c>
      <c r="L225" s="119">
        <f t="shared" si="41"/>
        <v>0</v>
      </c>
      <c r="M225" s="166">
        <f>IF(OR(F225="Minijob",F225="Fremdpersonal",H225=0),0,($M$1*L225+('(A) AG-Anteil Soz.Vers.'!$C$8*'(A) Pers. paL'!$H225))*12)</f>
        <v>0</v>
      </c>
      <c r="N225" s="54">
        <f t="shared" ref="N225:N237" ca="1" si="48">IF(ISERROR(K225*L225),0,K225*L225)</f>
        <v>0</v>
      </c>
      <c r="O225" s="39">
        <f>IF(OR(F225="Minijob",F225="Fremdpersonal",H225=0),0,IF((L225*12+M225+N225)&gt;'(A) AG-Anteil Soz.Vers.'!$C$33,'(A) AG-Anteil Soz.Vers.'!$C$33*$O$1,(L225*12+M225+N225)*$O$1))</f>
        <v>0</v>
      </c>
      <c r="P225" s="39">
        <f ca="1">IF(F225="Fremdpersonal",0,IF(F225="Minijob",L225*12*'(A) AG-Anteil Soz.Vers.'!$C$30,IF((L225*12+M225+N225)&gt;'(A) AG-Anteil Soz.Vers.'!$C$32,'(A) AG-Anteil Soz.Vers.'!$C$32*$P$1,(L225*12+M225+N225)*$P$1)))</f>
        <v>0</v>
      </c>
      <c r="Q225" s="54">
        <f t="shared" si="39"/>
        <v>0</v>
      </c>
      <c r="R225" s="166">
        <f t="shared" si="40"/>
        <v>0</v>
      </c>
      <c r="S225" s="85">
        <f t="shared" ref="S225:S237" ca="1" si="49">(L225*12+SUM(M225:R225))</f>
        <v>0</v>
      </c>
      <c r="T225" s="40"/>
    </row>
    <row r="226" spans="1:20">
      <c r="A226" s="115"/>
      <c r="B226" s="115"/>
      <c r="C226" s="115"/>
      <c r="D226" s="9"/>
      <c r="E226" s="6"/>
      <c r="F226" s="6"/>
      <c r="G226" s="6"/>
      <c r="H226" s="111"/>
      <c r="I226" s="173">
        <f>IF(F226="",0,IF(F226="Fremdpersonal",VLOOKUP(D226,Tariftabellen!$T$3:$V$24,3,0),VLOOKUP(D226,Tariftabellen!$T$3:$V$24,2,0)))</f>
        <v>0</v>
      </c>
      <c r="J226" s="54" t="str">
        <f t="shared" ca="1" si="44"/>
        <v/>
      </c>
      <c r="K226" s="82" t="str">
        <f t="shared" ca="1" si="45"/>
        <v/>
      </c>
      <c r="L226" s="119">
        <f t="shared" si="41"/>
        <v>0</v>
      </c>
      <c r="M226" s="166">
        <f>IF(OR(F226="Minijob",F226="Fremdpersonal",H226=0),0,($M$1*L226+('(A) AG-Anteil Soz.Vers.'!$C$8*'(A) Pers. paL'!$H226))*12)</f>
        <v>0</v>
      </c>
      <c r="N226" s="54">
        <f t="shared" ca="1" si="48"/>
        <v>0</v>
      </c>
      <c r="O226" s="39">
        <f>IF(OR(F226="Minijob",F226="Fremdpersonal",H226=0),0,IF((L226*12+M226+N226)&gt;'(A) AG-Anteil Soz.Vers.'!$C$33,'(A) AG-Anteil Soz.Vers.'!$C$33*$O$1,(L226*12+M226+N226)*$O$1))</f>
        <v>0</v>
      </c>
      <c r="P226" s="39">
        <f ca="1">IF(F226="Fremdpersonal",0,IF(F226="Minijob",L226*12*'(A) AG-Anteil Soz.Vers.'!$C$30,IF((L226*12+M226+N226)&gt;'(A) AG-Anteil Soz.Vers.'!$C$32,'(A) AG-Anteil Soz.Vers.'!$C$32*$P$1,(L226*12+M226+N226)*$P$1)))</f>
        <v>0</v>
      </c>
      <c r="Q226" s="54">
        <f t="shared" si="39"/>
        <v>0</v>
      </c>
      <c r="R226" s="166">
        <f t="shared" si="40"/>
        <v>0</v>
      </c>
      <c r="S226" s="85">
        <f t="shared" ca="1" si="49"/>
        <v>0</v>
      </c>
      <c r="T226" s="40"/>
    </row>
    <row r="227" spans="1:20">
      <c r="A227" s="115"/>
      <c r="B227" s="115"/>
      <c r="C227" s="115"/>
      <c r="D227" s="9"/>
      <c r="E227" s="6"/>
      <c r="F227" s="6"/>
      <c r="G227" s="6"/>
      <c r="H227" s="111"/>
      <c r="I227" s="173">
        <f>IF(F227="",0,IF(F227="Fremdpersonal",VLOOKUP(D227,Tariftabellen!$T$3:$V$24,3,0),VLOOKUP(D227,Tariftabellen!$T$3:$V$24,2,0)))</f>
        <v>0</v>
      </c>
      <c r="J227" s="54" t="str">
        <f t="shared" ca="1" si="44"/>
        <v/>
      </c>
      <c r="K227" s="82" t="str">
        <f t="shared" ca="1" si="45"/>
        <v/>
      </c>
      <c r="L227" s="119">
        <f t="shared" si="41"/>
        <v>0</v>
      </c>
      <c r="M227" s="166">
        <f>IF(OR(F227="Minijob",F227="Fremdpersonal",H227=0),0,($M$1*L227+('(A) AG-Anteil Soz.Vers.'!$C$8*'(A) Pers. paL'!$H227))*12)</f>
        <v>0</v>
      </c>
      <c r="N227" s="54">
        <f t="shared" ca="1" si="48"/>
        <v>0</v>
      </c>
      <c r="O227" s="39">
        <f>IF(OR(F227="Minijob",F227="Fremdpersonal",H227=0),0,IF((L227*12+M227+N227)&gt;'(A) AG-Anteil Soz.Vers.'!$C$33,'(A) AG-Anteil Soz.Vers.'!$C$33*$O$1,(L227*12+M227+N227)*$O$1))</f>
        <v>0</v>
      </c>
      <c r="P227" s="39">
        <f ca="1">IF(F227="Fremdpersonal",0,IF(F227="Minijob",L227*12*'(A) AG-Anteil Soz.Vers.'!$C$30,IF((L227*12+M227+N227)&gt;'(A) AG-Anteil Soz.Vers.'!$C$32,'(A) AG-Anteil Soz.Vers.'!$C$32*$P$1,(L227*12+M227+N227)*$P$1)))</f>
        <v>0</v>
      </c>
      <c r="Q227" s="54">
        <f t="shared" si="39"/>
        <v>0</v>
      </c>
      <c r="R227" s="166">
        <f t="shared" si="40"/>
        <v>0</v>
      </c>
      <c r="S227" s="85">
        <f t="shared" ca="1" si="49"/>
        <v>0</v>
      </c>
      <c r="T227" s="40"/>
    </row>
    <row r="228" spans="1:20">
      <c r="A228" s="115"/>
      <c r="B228" s="115"/>
      <c r="C228" s="115"/>
      <c r="D228" s="9"/>
      <c r="E228" s="6"/>
      <c r="F228" s="6"/>
      <c r="G228" s="6"/>
      <c r="H228" s="111"/>
      <c r="I228" s="173">
        <f>IF(F228="",0,IF(F228="Fremdpersonal",VLOOKUP(D228,Tariftabellen!$T$3:$V$24,3,0),VLOOKUP(D228,Tariftabellen!$T$3:$V$24,2,0)))</f>
        <v>0</v>
      </c>
      <c r="J228" s="54" t="str">
        <f t="shared" ca="1" si="44"/>
        <v/>
      </c>
      <c r="K228" s="82" t="str">
        <f t="shared" ca="1" si="45"/>
        <v/>
      </c>
      <c r="L228" s="119">
        <f t="shared" si="41"/>
        <v>0</v>
      </c>
      <c r="M228" s="166">
        <f>IF(OR(F228="Minijob",F228="Fremdpersonal",H228=0),0,($M$1*L228+('(A) AG-Anteil Soz.Vers.'!$C$8*'(A) Pers. paL'!$H228))*12)</f>
        <v>0</v>
      </c>
      <c r="N228" s="54">
        <f t="shared" ca="1" si="48"/>
        <v>0</v>
      </c>
      <c r="O228" s="39">
        <f>IF(OR(F228="Minijob",F228="Fremdpersonal",H228=0),0,IF((L228*12+M228+N228)&gt;'(A) AG-Anteil Soz.Vers.'!$C$33,'(A) AG-Anteil Soz.Vers.'!$C$33*$O$1,(L228*12+M228+N228)*$O$1))</f>
        <v>0</v>
      </c>
      <c r="P228" s="39">
        <f ca="1">IF(F228="Fremdpersonal",0,IF(F228="Minijob",L228*12*'(A) AG-Anteil Soz.Vers.'!$C$30,IF((L228*12+M228+N228)&gt;'(A) AG-Anteil Soz.Vers.'!$C$32,'(A) AG-Anteil Soz.Vers.'!$C$32*$P$1,(L228*12+M228+N228)*$P$1)))</f>
        <v>0</v>
      </c>
      <c r="Q228" s="54">
        <f t="shared" si="39"/>
        <v>0</v>
      </c>
      <c r="R228" s="166">
        <f t="shared" si="40"/>
        <v>0</v>
      </c>
      <c r="S228" s="85">
        <f t="shared" ca="1" si="49"/>
        <v>0</v>
      </c>
      <c r="T228" s="40"/>
    </row>
    <row r="229" spans="1:20">
      <c r="A229" s="115"/>
      <c r="B229" s="115"/>
      <c r="C229" s="115"/>
      <c r="D229" s="9"/>
      <c r="E229" s="6"/>
      <c r="F229" s="6"/>
      <c r="G229" s="6"/>
      <c r="H229" s="111"/>
      <c r="I229" s="173">
        <f>IF(F229="",0,IF(F229="Fremdpersonal",VLOOKUP(D229,Tariftabellen!$T$3:$V$24,3,0),VLOOKUP(D229,Tariftabellen!$T$3:$V$24,2,0)))</f>
        <v>0</v>
      </c>
      <c r="J229" s="54" t="str">
        <f t="shared" ca="1" si="44"/>
        <v/>
      </c>
      <c r="K229" s="82" t="str">
        <f t="shared" ca="1" si="45"/>
        <v/>
      </c>
      <c r="L229" s="119">
        <f t="shared" si="41"/>
        <v>0</v>
      </c>
      <c r="M229" s="166">
        <f>IF(OR(F229="Minijob",F229="Fremdpersonal",H229=0),0,($M$1*L229+('(A) AG-Anteil Soz.Vers.'!$C$8*'(A) Pers. paL'!$H229))*12)</f>
        <v>0</v>
      </c>
      <c r="N229" s="54">
        <f t="shared" ca="1" si="48"/>
        <v>0</v>
      </c>
      <c r="O229" s="39">
        <f>IF(OR(F229="Minijob",F229="Fremdpersonal",H229=0),0,IF((L229*12+M229+N229)&gt;'(A) AG-Anteil Soz.Vers.'!$C$33,'(A) AG-Anteil Soz.Vers.'!$C$33*$O$1,(L229*12+M229+N229)*$O$1))</f>
        <v>0</v>
      </c>
      <c r="P229" s="39">
        <f ca="1">IF(F229="Fremdpersonal",0,IF(F229="Minijob",L229*12*'(A) AG-Anteil Soz.Vers.'!$C$30,IF((L229*12+M229+N229)&gt;'(A) AG-Anteil Soz.Vers.'!$C$32,'(A) AG-Anteil Soz.Vers.'!$C$32*$P$1,(L229*12+M229+N229)*$P$1)))</f>
        <v>0</v>
      </c>
      <c r="Q229" s="54">
        <f t="shared" si="39"/>
        <v>0</v>
      </c>
      <c r="R229" s="166">
        <f t="shared" si="40"/>
        <v>0</v>
      </c>
      <c r="S229" s="85">
        <f t="shared" ca="1" si="49"/>
        <v>0</v>
      </c>
      <c r="T229" s="40"/>
    </row>
    <row r="230" spans="1:20">
      <c r="A230" s="115"/>
      <c r="B230" s="115"/>
      <c r="C230" s="115"/>
      <c r="D230" s="9"/>
      <c r="E230" s="6"/>
      <c r="F230" s="6"/>
      <c r="G230" s="6"/>
      <c r="H230" s="111"/>
      <c r="I230" s="173">
        <f>IF(F230="",0,IF(F230="Fremdpersonal",VLOOKUP(D230,Tariftabellen!$T$3:$V$24,3,0),VLOOKUP(D230,Tariftabellen!$T$3:$V$24,2,0)))</f>
        <v>0</v>
      </c>
      <c r="J230" s="54" t="str">
        <f t="shared" ca="1" si="44"/>
        <v/>
      </c>
      <c r="K230" s="82" t="str">
        <f t="shared" ca="1" si="45"/>
        <v/>
      </c>
      <c r="L230" s="119">
        <f t="shared" si="41"/>
        <v>0</v>
      </c>
      <c r="M230" s="166">
        <f>IF(OR(F230="Minijob",F230="Fremdpersonal",H230=0),0,($M$1*L230+('(A) AG-Anteil Soz.Vers.'!$C$8*'(A) Pers. paL'!$H230))*12)</f>
        <v>0</v>
      </c>
      <c r="N230" s="54">
        <f t="shared" ca="1" si="48"/>
        <v>0</v>
      </c>
      <c r="O230" s="39">
        <f>IF(OR(F230="Minijob",F230="Fremdpersonal",H230=0),0,IF((L230*12+M230+N230)&gt;'(A) AG-Anteil Soz.Vers.'!$C$33,'(A) AG-Anteil Soz.Vers.'!$C$33*$O$1,(L230*12+M230+N230)*$O$1))</f>
        <v>0</v>
      </c>
      <c r="P230" s="39">
        <f ca="1">IF(F230="Fremdpersonal",0,IF(F230="Minijob",L230*12*'(A) AG-Anteil Soz.Vers.'!$C$30,IF((L230*12+M230+N230)&gt;'(A) AG-Anteil Soz.Vers.'!$C$32,'(A) AG-Anteil Soz.Vers.'!$C$32*$P$1,(L230*12+M230+N230)*$P$1)))</f>
        <v>0</v>
      </c>
      <c r="Q230" s="54">
        <f t="shared" si="39"/>
        <v>0</v>
      </c>
      <c r="R230" s="166">
        <f t="shared" si="40"/>
        <v>0</v>
      </c>
      <c r="S230" s="85">
        <f t="shared" ca="1" si="49"/>
        <v>0</v>
      </c>
      <c r="T230" s="40"/>
    </row>
    <row r="231" spans="1:20">
      <c r="A231" s="115"/>
      <c r="B231" s="115"/>
      <c r="C231" s="115"/>
      <c r="D231" s="9"/>
      <c r="E231" s="6"/>
      <c r="F231" s="6"/>
      <c r="G231" s="6"/>
      <c r="H231" s="111"/>
      <c r="I231" s="173">
        <f>IF(F231="",0,IF(F231="Fremdpersonal",VLOOKUP(D231,Tariftabellen!$T$3:$V$24,3,0),VLOOKUP(D231,Tariftabellen!$T$3:$V$24,2,0)))</f>
        <v>0</v>
      </c>
      <c r="J231" s="54" t="str">
        <f t="shared" ca="1" si="44"/>
        <v/>
      </c>
      <c r="K231" s="82" t="str">
        <f t="shared" ca="1" si="45"/>
        <v/>
      </c>
      <c r="L231" s="119">
        <f t="shared" si="41"/>
        <v>0</v>
      </c>
      <c r="M231" s="166">
        <f>IF(OR(F231="Minijob",F231="Fremdpersonal",H231=0),0,($M$1*L231+('(A) AG-Anteil Soz.Vers.'!$C$8*'(A) Pers. paL'!$H231))*12)</f>
        <v>0</v>
      </c>
      <c r="N231" s="54">
        <f t="shared" ca="1" si="48"/>
        <v>0</v>
      </c>
      <c r="O231" s="39">
        <f>IF(OR(F231="Minijob",F231="Fremdpersonal",H231=0),0,IF((L231*12+M231+N231)&gt;'(A) AG-Anteil Soz.Vers.'!$C$33,'(A) AG-Anteil Soz.Vers.'!$C$33*$O$1,(L231*12+M231+N231)*$O$1))</f>
        <v>0</v>
      </c>
      <c r="P231" s="39">
        <f ca="1">IF(F231="Fremdpersonal",0,IF(F231="Minijob",L231*12*'(A) AG-Anteil Soz.Vers.'!$C$30,IF((L231*12+M231+N231)&gt;'(A) AG-Anteil Soz.Vers.'!$C$32,'(A) AG-Anteil Soz.Vers.'!$C$32*$P$1,(L231*12+M231+N231)*$P$1)))</f>
        <v>0</v>
      </c>
      <c r="Q231" s="54">
        <f t="shared" si="39"/>
        <v>0</v>
      </c>
      <c r="R231" s="166">
        <f t="shared" si="40"/>
        <v>0</v>
      </c>
      <c r="S231" s="85">
        <f t="shared" ca="1" si="49"/>
        <v>0</v>
      </c>
      <c r="T231" s="40"/>
    </row>
    <row r="232" spans="1:20">
      <c r="A232" s="115"/>
      <c r="B232" s="115"/>
      <c r="C232" s="115"/>
      <c r="D232" s="9"/>
      <c r="E232" s="6"/>
      <c r="F232" s="6"/>
      <c r="G232" s="6"/>
      <c r="H232" s="111"/>
      <c r="I232" s="173">
        <f>IF(F232="",0,IF(F232="Fremdpersonal",VLOOKUP(D232,Tariftabellen!$T$3:$V$24,3,0),VLOOKUP(D232,Tariftabellen!$T$3:$V$24,2,0)))</f>
        <v>0</v>
      </c>
      <c r="J232" s="54" t="str">
        <f t="shared" ca="1" si="44"/>
        <v/>
      </c>
      <c r="K232" s="82" t="str">
        <f t="shared" ca="1" si="45"/>
        <v/>
      </c>
      <c r="L232" s="119">
        <f t="shared" si="41"/>
        <v>0</v>
      </c>
      <c r="M232" s="166">
        <f>IF(OR(F232="Minijob",F232="Fremdpersonal",H232=0),0,($M$1*L232+('(A) AG-Anteil Soz.Vers.'!$C$8*'(A) Pers. paL'!$H232))*12)</f>
        <v>0</v>
      </c>
      <c r="N232" s="54">
        <f t="shared" ca="1" si="48"/>
        <v>0</v>
      </c>
      <c r="O232" s="39">
        <f>IF(OR(F232="Minijob",F232="Fremdpersonal",H232=0),0,IF((L232*12+M232+N232)&gt;'(A) AG-Anteil Soz.Vers.'!$C$33,'(A) AG-Anteil Soz.Vers.'!$C$33*$O$1,(L232*12+M232+N232)*$O$1))</f>
        <v>0</v>
      </c>
      <c r="P232" s="39">
        <f ca="1">IF(F232="Fremdpersonal",0,IF(F232="Minijob",L232*12*'(A) AG-Anteil Soz.Vers.'!$C$30,IF((L232*12+M232+N232)&gt;'(A) AG-Anteil Soz.Vers.'!$C$32,'(A) AG-Anteil Soz.Vers.'!$C$32*$P$1,(L232*12+M232+N232)*$P$1)))</f>
        <v>0</v>
      </c>
      <c r="Q232" s="54">
        <f t="shared" si="39"/>
        <v>0</v>
      </c>
      <c r="R232" s="166">
        <f t="shared" si="40"/>
        <v>0</v>
      </c>
      <c r="S232" s="85">
        <f t="shared" ca="1" si="49"/>
        <v>0</v>
      </c>
      <c r="T232" s="40"/>
    </row>
    <row r="233" spans="1:20">
      <c r="A233" s="115"/>
      <c r="B233" s="115"/>
      <c r="C233" s="115"/>
      <c r="D233" s="9"/>
      <c r="E233" s="6"/>
      <c r="F233" s="6"/>
      <c r="G233" s="6"/>
      <c r="H233" s="111"/>
      <c r="I233" s="173">
        <f>IF(F233="",0,IF(F233="Fremdpersonal",VLOOKUP(D233,Tariftabellen!$T$3:$V$24,3,0),VLOOKUP(D233,Tariftabellen!$T$3:$V$24,2,0)))</f>
        <v>0</v>
      </c>
      <c r="J233" s="54" t="str">
        <f t="shared" ca="1" si="44"/>
        <v/>
      </c>
      <c r="K233" s="82" t="str">
        <f t="shared" ca="1" si="45"/>
        <v/>
      </c>
      <c r="L233" s="119">
        <f t="shared" si="41"/>
        <v>0</v>
      </c>
      <c r="M233" s="166">
        <f>IF(OR(F233="Minijob",F233="Fremdpersonal",H233=0),0,($M$1*L233+('(A) AG-Anteil Soz.Vers.'!$C$8*'(A) Pers. paL'!$H233))*12)</f>
        <v>0</v>
      </c>
      <c r="N233" s="54">
        <f t="shared" ca="1" si="48"/>
        <v>0</v>
      </c>
      <c r="O233" s="39">
        <f>IF(OR(F233="Minijob",F233="Fremdpersonal",H233=0),0,IF((L233*12+M233+N233)&gt;'(A) AG-Anteil Soz.Vers.'!$C$33,'(A) AG-Anteil Soz.Vers.'!$C$33*$O$1,(L233*12+M233+N233)*$O$1))</f>
        <v>0</v>
      </c>
      <c r="P233" s="39">
        <f ca="1">IF(F233="Fremdpersonal",0,IF(F233="Minijob",L233*12*'(A) AG-Anteil Soz.Vers.'!$C$30,IF((L233*12+M233+N233)&gt;'(A) AG-Anteil Soz.Vers.'!$C$32,'(A) AG-Anteil Soz.Vers.'!$C$32*$P$1,(L233*12+M233+N233)*$P$1)))</f>
        <v>0</v>
      </c>
      <c r="Q233" s="54">
        <f t="shared" si="39"/>
        <v>0</v>
      </c>
      <c r="R233" s="166">
        <f t="shared" si="40"/>
        <v>0</v>
      </c>
      <c r="S233" s="85">
        <f t="shared" ca="1" si="49"/>
        <v>0</v>
      </c>
      <c r="T233" s="40"/>
    </row>
    <row r="234" spans="1:20">
      <c r="A234" s="115"/>
      <c r="B234" s="115"/>
      <c r="C234" s="115"/>
      <c r="D234" s="9"/>
      <c r="E234" s="6"/>
      <c r="F234" s="6"/>
      <c r="G234" s="6"/>
      <c r="H234" s="111"/>
      <c r="I234" s="173">
        <f>IF(F234="",0,IF(F234="Fremdpersonal",VLOOKUP(D234,Tariftabellen!$T$3:$V$24,3,0),VLOOKUP(D234,Tariftabellen!$T$3:$V$24,2,0)))</f>
        <v>0</v>
      </c>
      <c r="J234" s="54" t="str">
        <f t="shared" ca="1" si="44"/>
        <v/>
      </c>
      <c r="K234" s="82" t="str">
        <f t="shared" ca="1" si="45"/>
        <v/>
      </c>
      <c r="L234" s="119">
        <f t="shared" si="41"/>
        <v>0</v>
      </c>
      <c r="M234" s="166">
        <f>IF(OR(F234="Minijob",F234="Fremdpersonal",H234=0),0,($M$1*L234+('(A) AG-Anteil Soz.Vers.'!$C$8*'(A) Pers. paL'!$H234))*12)</f>
        <v>0</v>
      </c>
      <c r="N234" s="54">
        <f t="shared" ca="1" si="48"/>
        <v>0</v>
      </c>
      <c r="O234" s="39">
        <f>IF(OR(F234="Minijob",F234="Fremdpersonal",H234=0),0,IF((L234*12+M234+N234)&gt;'(A) AG-Anteil Soz.Vers.'!$C$33,'(A) AG-Anteil Soz.Vers.'!$C$33*$O$1,(L234*12+M234+N234)*$O$1))</f>
        <v>0</v>
      </c>
      <c r="P234" s="39">
        <f ca="1">IF(F234="Fremdpersonal",0,IF(F234="Minijob",L234*12*'(A) AG-Anteil Soz.Vers.'!$C$30,IF((L234*12+M234+N234)&gt;'(A) AG-Anteil Soz.Vers.'!$C$32,'(A) AG-Anteil Soz.Vers.'!$C$32*$P$1,(L234*12+M234+N234)*$P$1)))</f>
        <v>0</v>
      </c>
      <c r="Q234" s="54">
        <f t="shared" si="39"/>
        <v>0</v>
      </c>
      <c r="R234" s="166">
        <f t="shared" si="40"/>
        <v>0</v>
      </c>
      <c r="S234" s="85">
        <f t="shared" ca="1" si="49"/>
        <v>0</v>
      </c>
      <c r="T234" s="40"/>
    </row>
    <row r="235" spans="1:20">
      <c r="A235" s="115"/>
      <c r="B235" s="115"/>
      <c r="C235" s="115"/>
      <c r="D235" s="9"/>
      <c r="E235" s="6"/>
      <c r="F235" s="6"/>
      <c r="G235" s="6"/>
      <c r="H235" s="111"/>
      <c r="I235" s="173">
        <f>IF(F235="",0,IF(F235="Fremdpersonal",VLOOKUP(D235,Tariftabellen!$T$3:$V$24,3,0),VLOOKUP(D235,Tariftabellen!$T$3:$V$24,2,0)))</f>
        <v>0</v>
      </c>
      <c r="J235" s="54" t="str">
        <f t="shared" ca="1" si="44"/>
        <v/>
      </c>
      <c r="K235" s="82" t="str">
        <f t="shared" ca="1" si="45"/>
        <v/>
      </c>
      <c r="L235" s="119">
        <f t="shared" si="41"/>
        <v>0</v>
      </c>
      <c r="M235" s="166">
        <f>IF(OR(F235="Minijob",F235="Fremdpersonal",H235=0),0,($M$1*L235+('(A) AG-Anteil Soz.Vers.'!$C$8*'(A) Pers. paL'!$H235))*12)</f>
        <v>0</v>
      </c>
      <c r="N235" s="54">
        <f t="shared" ca="1" si="48"/>
        <v>0</v>
      </c>
      <c r="O235" s="39">
        <f>IF(OR(F235="Minijob",F235="Fremdpersonal",H235=0),0,IF((L235*12+M235+N235)&gt;'(A) AG-Anteil Soz.Vers.'!$C$33,'(A) AG-Anteil Soz.Vers.'!$C$33*$O$1,(L235*12+M235+N235)*$O$1))</f>
        <v>0</v>
      </c>
      <c r="P235" s="39">
        <f ca="1">IF(F235="Fremdpersonal",0,IF(F235="Minijob",L235*12*'(A) AG-Anteil Soz.Vers.'!$C$30,IF((L235*12+M235+N235)&gt;'(A) AG-Anteil Soz.Vers.'!$C$32,'(A) AG-Anteil Soz.Vers.'!$C$32*$P$1,(L235*12+M235+N235)*$P$1)))</f>
        <v>0</v>
      </c>
      <c r="Q235" s="54">
        <f t="shared" si="39"/>
        <v>0</v>
      </c>
      <c r="R235" s="166">
        <f t="shared" si="40"/>
        <v>0</v>
      </c>
      <c r="S235" s="85">
        <f t="shared" ca="1" si="49"/>
        <v>0</v>
      </c>
      <c r="T235" s="40"/>
    </row>
    <row r="236" spans="1:20">
      <c r="A236" s="115"/>
      <c r="B236" s="115"/>
      <c r="C236" s="115"/>
      <c r="D236" s="9"/>
      <c r="E236" s="6"/>
      <c r="F236" s="6"/>
      <c r="G236" s="6"/>
      <c r="H236" s="111"/>
      <c r="I236" s="173">
        <f>IF(F236="",0,IF(F236="Fremdpersonal",VLOOKUP(D236,Tariftabellen!$T$3:$V$24,3,0),VLOOKUP(D236,Tariftabellen!$T$3:$V$24,2,0)))</f>
        <v>0</v>
      </c>
      <c r="J236" s="54" t="str">
        <f t="shared" ca="1" si="44"/>
        <v/>
      </c>
      <c r="K236" s="82" t="str">
        <f t="shared" ca="1" si="45"/>
        <v/>
      </c>
      <c r="L236" s="119">
        <f t="shared" si="41"/>
        <v>0</v>
      </c>
      <c r="M236" s="166">
        <f>IF(OR(F236="Minijob",F236="Fremdpersonal",H236=0),0,($M$1*L236+('(A) AG-Anteil Soz.Vers.'!$C$8*'(A) Pers. paL'!$H236))*12)</f>
        <v>0</v>
      </c>
      <c r="N236" s="54">
        <f t="shared" ca="1" si="48"/>
        <v>0</v>
      </c>
      <c r="O236" s="39">
        <f>IF(OR(F236="Minijob",F236="Fremdpersonal",H236=0),0,IF((L236*12+M236+N236)&gt;'(A) AG-Anteil Soz.Vers.'!$C$33,'(A) AG-Anteil Soz.Vers.'!$C$33*$O$1,(L236*12+M236+N236)*$O$1))</f>
        <v>0</v>
      </c>
      <c r="P236" s="39">
        <f ca="1">IF(F236="Fremdpersonal",0,IF(F236="Minijob",L236*12*'(A) AG-Anteil Soz.Vers.'!$C$30,IF((L236*12+M236+N236)&gt;'(A) AG-Anteil Soz.Vers.'!$C$32,'(A) AG-Anteil Soz.Vers.'!$C$32*$P$1,(L236*12+M236+N236)*$P$1)))</f>
        <v>0</v>
      </c>
      <c r="Q236" s="54">
        <f t="shared" si="39"/>
        <v>0</v>
      </c>
      <c r="R236" s="166">
        <f t="shared" si="40"/>
        <v>0</v>
      </c>
      <c r="S236" s="85">
        <f t="shared" ca="1" si="49"/>
        <v>0</v>
      </c>
      <c r="T236" s="40"/>
    </row>
    <row r="237" spans="1:20">
      <c r="A237" s="115"/>
      <c r="B237" s="115"/>
      <c r="C237" s="117"/>
      <c r="D237" s="9"/>
      <c r="E237" s="6"/>
      <c r="F237" s="6"/>
      <c r="G237" s="6"/>
      <c r="H237" s="111"/>
      <c r="I237" s="173">
        <f>IF(F237="",0,IF(F237="Fremdpersonal",VLOOKUP(D237,Tariftabellen!$T$3:$V$24,3,0),VLOOKUP(D237,Tariftabellen!$T$3:$V$24,2,0)))</f>
        <v>0</v>
      </c>
      <c r="J237" s="54" t="str">
        <f t="shared" ca="1" si="44"/>
        <v/>
      </c>
      <c r="K237" s="82" t="str">
        <f t="shared" ca="1" si="45"/>
        <v/>
      </c>
      <c r="L237" s="119">
        <f t="shared" si="41"/>
        <v>0</v>
      </c>
      <c r="M237" s="166">
        <f>IF(OR(F237="Minijob",F237="Fremdpersonal",H237=0),0,($M$1*L237+('(A) AG-Anteil Soz.Vers.'!$C$8*'(A) Pers. paL'!$H237))*12)</f>
        <v>0</v>
      </c>
      <c r="N237" s="54">
        <f t="shared" ca="1" si="48"/>
        <v>0</v>
      </c>
      <c r="O237" s="39">
        <f>IF(OR(F237="Minijob",F237="Fremdpersonal",H237=0),0,IF((L237*12+M237+N237)&gt;'(A) AG-Anteil Soz.Vers.'!$C$33,'(A) AG-Anteil Soz.Vers.'!$C$33*$O$1,(L237*12+M237+N237)*$O$1))</f>
        <v>0</v>
      </c>
      <c r="P237" s="39">
        <f ca="1">IF(F237="Fremdpersonal",0,IF(F237="Minijob",L237*12*'(A) AG-Anteil Soz.Vers.'!$C$30,IF((L237*12+M237+N237)&gt;'(A) AG-Anteil Soz.Vers.'!$C$32,'(A) AG-Anteil Soz.Vers.'!$C$32*$P$1,(L237*12+M237+N237)*$P$1)))</f>
        <v>0</v>
      </c>
      <c r="Q237" s="54">
        <f t="shared" si="39"/>
        <v>0</v>
      </c>
      <c r="R237" s="166">
        <f t="shared" si="40"/>
        <v>0</v>
      </c>
      <c r="S237" s="85">
        <f t="shared" ca="1" si="49"/>
        <v>0</v>
      </c>
      <c r="T237" s="40"/>
    </row>
    <row r="238" spans="1:20">
      <c r="A238" s="115"/>
      <c r="B238" s="115"/>
      <c r="C238" s="115"/>
      <c r="D238" s="9"/>
      <c r="E238" s="6"/>
      <c r="F238" s="6"/>
      <c r="G238" s="6"/>
      <c r="H238" s="111"/>
      <c r="I238" s="173">
        <f>IF(F238="",0,IF(F238="Fremdpersonal",VLOOKUP(D238,Tariftabellen!$T$3:$V$24,3,0),VLOOKUP(D238,Tariftabellen!$T$3:$V$24,2,0)))</f>
        <v>0</v>
      </c>
      <c r="J238" s="54" t="str">
        <f t="shared" ca="1" si="44"/>
        <v/>
      </c>
      <c r="K238" s="82" t="str">
        <f t="shared" ca="1" si="45"/>
        <v/>
      </c>
      <c r="L238" s="119">
        <f t="shared" si="41"/>
        <v>0</v>
      </c>
      <c r="M238" s="166">
        <f>IF(OR(F238="Minijob",F238="Fremdpersonal",H238=0),0,($M$1*L238+('(A) AG-Anteil Soz.Vers.'!$C$8*'(A) Pers. paL'!$H238))*12)</f>
        <v>0</v>
      </c>
      <c r="N238" s="54">
        <f t="shared" ref="N238:N250" ca="1" si="50">IF(ISERROR(K238*L238),0,K238*L238)</f>
        <v>0</v>
      </c>
      <c r="O238" s="39">
        <f>IF(OR(F238="Minijob",F238="Fremdpersonal",H238=0),0,IF((L238*12+M238+N238)&gt;'(A) AG-Anteil Soz.Vers.'!$C$33,'(A) AG-Anteil Soz.Vers.'!$C$33*$O$1,(L238*12+M238+N238)*$O$1))</f>
        <v>0</v>
      </c>
      <c r="P238" s="39">
        <f ca="1">IF(F238="Fremdpersonal",0,IF(F238="Minijob",L238*12*'(A) AG-Anteil Soz.Vers.'!$C$30,IF((L238*12+M238+N238)&gt;'(A) AG-Anteil Soz.Vers.'!$C$32,'(A) AG-Anteil Soz.Vers.'!$C$32*$P$1,(L238*12+M238+N238)*$P$1)))</f>
        <v>0</v>
      </c>
      <c r="Q238" s="54">
        <f t="shared" si="39"/>
        <v>0</v>
      </c>
      <c r="R238" s="166">
        <f t="shared" si="40"/>
        <v>0</v>
      </c>
      <c r="S238" s="85">
        <f t="shared" ref="S238:S250" ca="1" si="51">(L238*12+SUM(M238:R238))</f>
        <v>0</v>
      </c>
      <c r="T238" s="40"/>
    </row>
    <row r="239" spans="1:20">
      <c r="A239" s="115"/>
      <c r="B239" s="115"/>
      <c r="C239" s="115"/>
      <c r="D239" s="9"/>
      <c r="E239" s="6"/>
      <c r="F239" s="6"/>
      <c r="G239" s="6"/>
      <c r="H239" s="111"/>
      <c r="I239" s="173">
        <f>IF(F239="",0,IF(F239="Fremdpersonal",VLOOKUP(D239,Tariftabellen!$T$3:$V$24,3,0),VLOOKUP(D239,Tariftabellen!$T$3:$V$24,2,0)))</f>
        <v>0</v>
      </c>
      <c r="J239" s="54" t="str">
        <f t="shared" ca="1" si="44"/>
        <v/>
      </c>
      <c r="K239" s="82" t="str">
        <f t="shared" ca="1" si="45"/>
        <v/>
      </c>
      <c r="L239" s="119">
        <f t="shared" si="41"/>
        <v>0</v>
      </c>
      <c r="M239" s="166">
        <f>IF(OR(F239="Minijob",F239="Fremdpersonal",H239=0),0,($M$1*L239+('(A) AG-Anteil Soz.Vers.'!$C$8*'(A) Pers. paL'!$H239))*12)</f>
        <v>0</v>
      </c>
      <c r="N239" s="54">
        <f t="shared" ca="1" si="50"/>
        <v>0</v>
      </c>
      <c r="O239" s="39">
        <f>IF(OR(F239="Minijob",F239="Fremdpersonal",H239=0),0,IF((L239*12+M239+N239)&gt;'(A) AG-Anteil Soz.Vers.'!$C$33,'(A) AG-Anteil Soz.Vers.'!$C$33*$O$1,(L239*12+M239+N239)*$O$1))</f>
        <v>0</v>
      </c>
      <c r="P239" s="39">
        <f ca="1">IF(F239="Fremdpersonal",0,IF(F239="Minijob",L239*12*'(A) AG-Anteil Soz.Vers.'!$C$30,IF((L239*12+M239+N239)&gt;'(A) AG-Anteil Soz.Vers.'!$C$32,'(A) AG-Anteil Soz.Vers.'!$C$32*$P$1,(L239*12+M239+N239)*$P$1)))</f>
        <v>0</v>
      </c>
      <c r="Q239" s="54">
        <f t="shared" si="39"/>
        <v>0</v>
      </c>
      <c r="R239" s="166">
        <f t="shared" si="40"/>
        <v>0</v>
      </c>
      <c r="S239" s="85">
        <f t="shared" ca="1" si="51"/>
        <v>0</v>
      </c>
      <c r="T239" s="40"/>
    </row>
    <row r="240" spans="1:20">
      <c r="A240" s="115"/>
      <c r="B240" s="115"/>
      <c r="C240" s="115"/>
      <c r="D240" s="9"/>
      <c r="E240" s="6"/>
      <c r="F240" s="6"/>
      <c r="G240" s="6"/>
      <c r="H240" s="111"/>
      <c r="I240" s="173">
        <f>IF(F240="",0,IF(F240="Fremdpersonal",VLOOKUP(D240,Tariftabellen!$T$3:$V$24,3,0),VLOOKUP(D240,Tariftabellen!$T$3:$V$24,2,0)))</f>
        <v>0</v>
      </c>
      <c r="J240" s="54" t="str">
        <f t="shared" ca="1" si="44"/>
        <v/>
      </c>
      <c r="K240" s="82" t="str">
        <f t="shared" ca="1" si="45"/>
        <v/>
      </c>
      <c r="L240" s="119">
        <f t="shared" si="41"/>
        <v>0</v>
      </c>
      <c r="M240" s="166">
        <f>IF(OR(F240="Minijob",F240="Fremdpersonal",H240=0),0,($M$1*L240+('(A) AG-Anteil Soz.Vers.'!$C$8*'(A) Pers. paL'!$H240))*12)</f>
        <v>0</v>
      </c>
      <c r="N240" s="54">
        <f t="shared" ca="1" si="50"/>
        <v>0</v>
      </c>
      <c r="O240" s="39">
        <f>IF(OR(F240="Minijob",F240="Fremdpersonal",H240=0),0,IF((L240*12+M240+N240)&gt;'(A) AG-Anteil Soz.Vers.'!$C$33,'(A) AG-Anteil Soz.Vers.'!$C$33*$O$1,(L240*12+M240+N240)*$O$1))</f>
        <v>0</v>
      </c>
      <c r="P240" s="39">
        <f ca="1">IF(F240="Fremdpersonal",0,IF(F240="Minijob",L240*12*'(A) AG-Anteil Soz.Vers.'!$C$30,IF((L240*12+M240+N240)&gt;'(A) AG-Anteil Soz.Vers.'!$C$32,'(A) AG-Anteil Soz.Vers.'!$C$32*$P$1,(L240*12+M240+N240)*$P$1)))</f>
        <v>0</v>
      </c>
      <c r="Q240" s="54">
        <f t="shared" si="39"/>
        <v>0</v>
      </c>
      <c r="R240" s="166">
        <f t="shared" si="40"/>
        <v>0</v>
      </c>
      <c r="S240" s="85">
        <f t="shared" ca="1" si="51"/>
        <v>0</v>
      </c>
      <c r="T240" s="40"/>
    </row>
    <row r="241" spans="1:20">
      <c r="A241" s="115"/>
      <c r="B241" s="115"/>
      <c r="C241" s="115"/>
      <c r="D241" s="9"/>
      <c r="E241" s="6"/>
      <c r="F241" s="6"/>
      <c r="G241" s="6"/>
      <c r="H241" s="111"/>
      <c r="I241" s="173">
        <f>IF(F241="",0,IF(F241="Fremdpersonal",VLOOKUP(D241,Tariftabellen!$T$3:$V$24,3,0),VLOOKUP(D241,Tariftabellen!$T$3:$V$24,2,0)))</f>
        <v>0</v>
      </c>
      <c r="J241" s="54" t="str">
        <f t="shared" ca="1" si="44"/>
        <v/>
      </c>
      <c r="K241" s="82" t="str">
        <f t="shared" ca="1" si="45"/>
        <v/>
      </c>
      <c r="L241" s="119">
        <f t="shared" si="41"/>
        <v>0</v>
      </c>
      <c r="M241" s="166">
        <f>IF(OR(F241="Minijob",F241="Fremdpersonal",H241=0),0,($M$1*L241+('(A) AG-Anteil Soz.Vers.'!$C$8*'(A) Pers. paL'!$H241))*12)</f>
        <v>0</v>
      </c>
      <c r="N241" s="54">
        <f t="shared" ca="1" si="50"/>
        <v>0</v>
      </c>
      <c r="O241" s="39">
        <f>IF(OR(F241="Minijob",F241="Fremdpersonal",H241=0),0,IF((L241*12+M241+N241)&gt;'(A) AG-Anteil Soz.Vers.'!$C$33,'(A) AG-Anteil Soz.Vers.'!$C$33*$O$1,(L241*12+M241+N241)*$O$1))</f>
        <v>0</v>
      </c>
      <c r="P241" s="39">
        <f ca="1">IF(F241="Fremdpersonal",0,IF(F241="Minijob",L241*12*'(A) AG-Anteil Soz.Vers.'!$C$30,IF((L241*12+M241+N241)&gt;'(A) AG-Anteil Soz.Vers.'!$C$32,'(A) AG-Anteil Soz.Vers.'!$C$32*$P$1,(L241*12+M241+N241)*$P$1)))</f>
        <v>0</v>
      </c>
      <c r="Q241" s="54">
        <f t="shared" si="39"/>
        <v>0</v>
      </c>
      <c r="R241" s="166">
        <f t="shared" si="40"/>
        <v>0</v>
      </c>
      <c r="S241" s="85">
        <f t="shared" ca="1" si="51"/>
        <v>0</v>
      </c>
      <c r="T241" s="40"/>
    </row>
    <row r="242" spans="1:20">
      <c r="A242" s="115"/>
      <c r="B242" s="115"/>
      <c r="C242" s="115"/>
      <c r="D242" s="9"/>
      <c r="E242" s="6"/>
      <c r="F242" s="6"/>
      <c r="G242" s="6"/>
      <c r="H242" s="111"/>
      <c r="I242" s="173">
        <f>IF(F242="",0,IF(F242="Fremdpersonal",VLOOKUP(D242,Tariftabellen!$T$3:$V$24,3,0),VLOOKUP(D242,Tariftabellen!$T$3:$V$24,2,0)))</f>
        <v>0</v>
      </c>
      <c r="J242" s="54" t="str">
        <f t="shared" ca="1" si="44"/>
        <v/>
      </c>
      <c r="K242" s="82" t="str">
        <f t="shared" ca="1" si="45"/>
        <v/>
      </c>
      <c r="L242" s="119">
        <f t="shared" si="41"/>
        <v>0</v>
      </c>
      <c r="M242" s="166">
        <f>IF(OR(F242="Minijob",F242="Fremdpersonal",H242=0),0,($M$1*L242+('(A) AG-Anteil Soz.Vers.'!$C$8*'(A) Pers. paL'!$H242))*12)</f>
        <v>0</v>
      </c>
      <c r="N242" s="54">
        <f t="shared" ca="1" si="50"/>
        <v>0</v>
      </c>
      <c r="O242" s="39">
        <f>IF(OR(F242="Minijob",F242="Fremdpersonal",H242=0),0,IF((L242*12+M242+N242)&gt;'(A) AG-Anteil Soz.Vers.'!$C$33,'(A) AG-Anteil Soz.Vers.'!$C$33*$O$1,(L242*12+M242+N242)*$O$1))</f>
        <v>0</v>
      </c>
      <c r="P242" s="39">
        <f ca="1">IF(F242="Fremdpersonal",0,IF(F242="Minijob",L242*12*'(A) AG-Anteil Soz.Vers.'!$C$30,IF((L242*12+M242+N242)&gt;'(A) AG-Anteil Soz.Vers.'!$C$32,'(A) AG-Anteil Soz.Vers.'!$C$32*$P$1,(L242*12+M242+N242)*$P$1)))</f>
        <v>0</v>
      </c>
      <c r="Q242" s="54">
        <f t="shared" si="39"/>
        <v>0</v>
      </c>
      <c r="R242" s="166">
        <f t="shared" si="40"/>
        <v>0</v>
      </c>
      <c r="S242" s="85">
        <f t="shared" ca="1" si="51"/>
        <v>0</v>
      </c>
      <c r="T242" s="40"/>
    </row>
    <row r="243" spans="1:20">
      <c r="A243" s="115"/>
      <c r="B243" s="115"/>
      <c r="C243" s="115"/>
      <c r="D243" s="9"/>
      <c r="E243" s="6"/>
      <c r="F243" s="6"/>
      <c r="G243" s="6"/>
      <c r="H243" s="111"/>
      <c r="I243" s="173">
        <f>IF(F243="",0,IF(F243="Fremdpersonal",VLOOKUP(D243,Tariftabellen!$T$3:$V$24,3,0),VLOOKUP(D243,Tariftabellen!$T$3:$V$24,2,0)))</f>
        <v>0</v>
      </c>
      <c r="J243" s="54" t="str">
        <f t="shared" ca="1" si="44"/>
        <v/>
      </c>
      <c r="K243" s="82" t="str">
        <f t="shared" ca="1" si="45"/>
        <v/>
      </c>
      <c r="L243" s="119">
        <f t="shared" si="41"/>
        <v>0</v>
      </c>
      <c r="M243" s="166">
        <f>IF(OR(F243="Minijob",F243="Fremdpersonal",H243=0),0,($M$1*L243+('(A) AG-Anteil Soz.Vers.'!$C$8*'(A) Pers. paL'!$H243))*12)</f>
        <v>0</v>
      </c>
      <c r="N243" s="54">
        <f t="shared" ca="1" si="50"/>
        <v>0</v>
      </c>
      <c r="O243" s="39">
        <f>IF(OR(F243="Minijob",F243="Fremdpersonal",H243=0),0,IF((L243*12+M243+N243)&gt;'(A) AG-Anteil Soz.Vers.'!$C$33,'(A) AG-Anteil Soz.Vers.'!$C$33*$O$1,(L243*12+M243+N243)*$O$1))</f>
        <v>0</v>
      </c>
      <c r="P243" s="39">
        <f ca="1">IF(F243="Fremdpersonal",0,IF(F243="Minijob",L243*12*'(A) AG-Anteil Soz.Vers.'!$C$30,IF((L243*12+M243+N243)&gt;'(A) AG-Anteil Soz.Vers.'!$C$32,'(A) AG-Anteil Soz.Vers.'!$C$32*$P$1,(L243*12+M243+N243)*$P$1)))</f>
        <v>0</v>
      </c>
      <c r="Q243" s="54">
        <f t="shared" si="39"/>
        <v>0</v>
      </c>
      <c r="R243" s="166">
        <f t="shared" si="40"/>
        <v>0</v>
      </c>
      <c r="S243" s="85">
        <f t="shared" ca="1" si="51"/>
        <v>0</v>
      </c>
      <c r="T243" s="40"/>
    </row>
    <row r="244" spans="1:20">
      <c r="A244" s="115"/>
      <c r="B244" s="115"/>
      <c r="C244" s="115"/>
      <c r="D244" s="9"/>
      <c r="E244" s="6"/>
      <c r="F244" s="6"/>
      <c r="G244" s="6"/>
      <c r="H244" s="111"/>
      <c r="I244" s="173">
        <f>IF(F244="",0,IF(F244="Fremdpersonal",VLOOKUP(D244,Tariftabellen!$T$3:$V$24,3,0),VLOOKUP(D244,Tariftabellen!$T$3:$V$24,2,0)))</f>
        <v>0</v>
      </c>
      <c r="J244" s="54" t="str">
        <f t="shared" ref="J244:J264" ca="1" si="52">IF(ISERROR(VLOOKUP(F244,INDIRECT("Tab_"&amp;E244),G244+2,0)),"",VLOOKUP(F244,INDIRECT("Tab_"&amp;E244),G244+2,0)*(1+$J$1))</f>
        <v/>
      </c>
      <c r="K244" s="82" t="str">
        <f t="shared" ref="K244:K264" ca="1" si="53">IF(AND($K$1&gt;0,H244&gt;0),$K$1,IF(ISERROR(VLOOKUP(F244,INDIRECT("Tab_"&amp;E244),2,0)),"",VLOOKUP(F244,INDIRECT("Tab_"&amp;E244),2,0)))</f>
        <v/>
      </c>
      <c r="L244" s="119">
        <f t="shared" si="41"/>
        <v>0</v>
      </c>
      <c r="M244" s="166">
        <f>IF(OR(F244="Minijob",F244="Fremdpersonal",H244=0),0,($M$1*L244+('(A) AG-Anteil Soz.Vers.'!$C$8*'(A) Pers. paL'!$H244))*12)</f>
        <v>0</v>
      </c>
      <c r="N244" s="54">
        <f t="shared" ca="1" si="50"/>
        <v>0</v>
      </c>
      <c r="O244" s="39">
        <f>IF(OR(F244="Minijob",F244="Fremdpersonal",H244=0),0,IF((L244*12+M244+N244)&gt;'(A) AG-Anteil Soz.Vers.'!$C$33,'(A) AG-Anteil Soz.Vers.'!$C$33*$O$1,(L244*12+M244+N244)*$O$1))</f>
        <v>0</v>
      </c>
      <c r="P244" s="39">
        <f ca="1">IF(F244="Fremdpersonal",0,IF(F244="Minijob",L244*12*'(A) AG-Anteil Soz.Vers.'!$C$30,IF((L244*12+M244+N244)&gt;'(A) AG-Anteil Soz.Vers.'!$C$32,'(A) AG-Anteil Soz.Vers.'!$C$32*$P$1,(L244*12+M244+N244)*$P$1)))</f>
        <v>0</v>
      </c>
      <c r="Q244" s="54">
        <f t="shared" si="39"/>
        <v>0</v>
      </c>
      <c r="R244" s="166">
        <f t="shared" si="40"/>
        <v>0</v>
      </c>
      <c r="S244" s="85">
        <f t="shared" ca="1" si="51"/>
        <v>0</v>
      </c>
      <c r="T244" s="40"/>
    </row>
    <row r="245" spans="1:20">
      <c r="A245" s="115"/>
      <c r="B245" s="115"/>
      <c r="C245" s="115"/>
      <c r="D245" s="9"/>
      <c r="E245" s="6"/>
      <c r="F245" s="6"/>
      <c r="G245" s="6"/>
      <c r="H245" s="111"/>
      <c r="I245" s="173">
        <f>IF(F245="",0,IF(F245="Fremdpersonal",VLOOKUP(D245,Tariftabellen!$T$3:$V$24,3,0),VLOOKUP(D245,Tariftabellen!$T$3:$V$24,2,0)))</f>
        <v>0</v>
      </c>
      <c r="J245" s="54" t="str">
        <f t="shared" ca="1" si="52"/>
        <v/>
      </c>
      <c r="K245" s="82" t="str">
        <f t="shared" ca="1" si="53"/>
        <v/>
      </c>
      <c r="L245" s="119">
        <f t="shared" si="41"/>
        <v>0</v>
      </c>
      <c r="M245" s="166">
        <f>IF(OR(F245="Minijob",F245="Fremdpersonal",H245=0),0,($M$1*L245+('(A) AG-Anteil Soz.Vers.'!$C$8*'(A) Pers. paL'!$H245))*12)</f>
        <v>0</v>
      </c>
      <c r="N245" s="54">
        <f t="shared" ca="1" si="50"/>
        <v>0</v>
      </c>
      <c r="O245" s="39">
        <f>IF(OR(F245="Minijob",F245="Fremdpersonal",H245=0),0,IF((L245*12+M245+N245)&gt;'(A) AG-Anteil Soz.Vers.'!$C$33,'(A) AG-Anteil Soz.Vers.'!$C$33*$O$1,(L245*12+M245+N245)*$O$1))</f>
        <v>0</v>
      </c>
      <c r="P245" s="39">
        <f ca="1">IF(F245="Fremdpersonal",0,IF(F245="Minijob",L245*12*'(A) AG-Anteil Soz.Vers.'!$C$30,IF((L245*12+M245+N245)&gt;'(A) AG-Anteil Soz.Vers.'!$C$32,'(A) AG-Anteil Soz.Vers.'!$C$32*$P$1,(L245*12+M245+N245)*$P$1)))</f>
        <v>0</v>
      </c>
      <c r="Q245" s="54">
        <f t="shared" si="39"/>
        <v>0</v>
      </c>
      <c r="R245" s="166">
        <f t="shared" si="40"/>
        <v>0</v>
      </c>
      <c r="S245" s="85">
        <f t="shared" ca="1" si="51"/>
        <v>0</v>
      </c>
      <c r="T245" s="40"/>
    </row>
    <row r="246" spans="1:20">
      <c r="A246" s="115"/>
      <c r="B246" s="115"/>
      <c r="C246" s="115"/>
      <c r="D246" s="9"/>
      <c r="E246" s="6"/>
      <c r="F246" s="6"/>
      <c r="G246" s="6"/>
      <c r="H246" s="111"/>
      <c r="I246" s="173">
        <f>IF(F246="",0,IF(F246="Fremdpersonal",VLOOKUP(D246,Tariftabellen!$T$3:$V$24,3,0),VLOOKUP(D246,Tariftabellen!$T$3:$V$24,2,0)))</f>
        <v>0</v>
      </c>
      <c r="J246" s="54" t="str">
        <f t="shared" ca="1" si="52"/>
        <v/>
      </c>
      <c r="K246" s="82" t="str">
        <f t="shared" ca="1" si="53"/>
        <v/>
      </c>
      <c r="L246" s="119">
        <f t="shared" si="41"/>
        <v>0</v>
      </c>
      <c r="M246" s="166">
        <f>IF(OR(F246="Minijob",F246="Fremdpersonal",H246=0),0,($M$1*L246+('(A) AG-Anteil Soz.Vers.'!$C$8*'(A) Pers. paL'!$H246))*12)</f>
        <v>0</v>
      </c>
      <c r="N246" s="54">
        <f t="shared" ca="1" si="50"/>
        <v>0</v>
      </c>
      <c r="O246" s="39">
        <f>IF(OR(F246="Minijob",F246="Fremdpersonal",H246=0),0,IF((L246*12+M246+N246)&gt;'(A) AG-Anteil Soz.Vers.'!$C$33,'(A) AG-Anteil Soz.Vers.'!$C$33*$O$1,(L246*12+M246+N246)*$O$1))</f>
        <v>0</v>
      </c>
      <c r="P246" s="39">
        <f ca="1">IF(F246="Fremdpersonal",0,IF(F246="Minijob",L246*12*'(A) AG-Anteil Soz.Vers.'!$C$30,IF((L246*12+M246+N246)&gt;'(A) AG-Anteil Soz.Vers.'!$C$32,'(A) AG-Anteil Soz.Vers.'!$C$32*$P$1,(L246*12+M246+N246)*$P$1)))</f>
        <v>0</v>
      </c>
      <c r="Q246" s="54">
        <f t="shared" si="39"/>
        <v>0</v>
      </c>
      <c r="R246" s="166">
        <f t="shared" si="40"/>
        <v>0</v>
      </c>
      <c r="S246" s="85">
        <f t="shared" ca="1" si="51"/>
        <v>0</v>
      </c>
      <c r="T246" s="40"/>
    </row>
    <row r="247" spans="1:20">
      <c r="A247" s="115"/>
      <c r="B247" s="115"/>
      <c r="C247" s="115"/>
      <c r="D247" s="9"/>
      <c r="E247" s="6"/>
      <c r="F247" s="6"/>
      <c r="G247" s="6"/>
      <c r="H247" s="111"/>
      <c r="I247" s="173">
        <f>IF(F247="",0,IF(F247="Fremdpersonal",VLOOKUP(D247,Tariftabellen!$T$3:$V$24,3,0),VLOOKUP(D247,Tariftabellen!$T$3:$V$24,2,0)))</f>
        <v>0</v>
      </c>
      <c r="J247" s="54" t="str">
        <f t="shared" ca="1" si="52"/>
        <v/>
      </c>
      <c r="K247" s="82" t="str">
        <f t="shared" ca="1" si="53"/>
        <v/>
      </c>
      <c r="L247" s="119">
        <f t="shared" si="41"/>
        <v>0</v>
      </c>
      <c r="M247" s="166">
        <f>IF(OR(F247="Minijob",F247="Fremdpersonal",H247=0),0,($M$1*L247+('(A) AG-Anteil Soz.Vers.'!$C$8*'(A) Pers. paL'!$H247))*12)</f>
        <v>0</v>
      </c>
      <c r="N247" s="54">
        <f t="shared" ca="1" si="50"/>
        <v>0</v>
      </c>
      <c r="O247" s="39">
        <f>IF(OR(F247="Minijob",F247="Fremdpersonal",H247=0),0,IF((L247*12+M247+N247)&gt;'(A) AG-Anteil Soz.Vers.'!$C$33,'(A) AG-Anteil Soz.Vers.'!$C$33*$O$1,(L247*12+M247+N247)*$O$1))</f>
        <v>0</v>
      </c>
      <c r="P247" s="39">
        <f ca="1">IF(F247="Fremdpersonal",0,IF(F247="Minijob",L247*12*'(A) AG-Anteil Soz.Vers.'!$C$30,IF((L247*12+M247+N247)&gt;'(A) AG-Anteil Soz.Vers.'!$C$32,'(A) AG-Anteil Soz.Vers.'!$C$32*$P$1,(L247*12+M247+N247)*$P$1)))</f>
        <v>0</v>
      </c>
      <c r="Q247" s="54">
        <f t="shared" si="39"/>
        <v>0</v>
      </c>
      <c r="R247" s="166">
        <f t="shared" si="40"/>
        <v>0</v>
      </c>
      <c r="S247" s="85">
        <f t="shared" ca="1" si="51"/>
        <v>0</v>
      </c>
      <c r="T247" s="40"/>
    </row>
    <row r="248" spans="1:20">
      <c r="A248" s="115"/>
      <c r="B248" s="115"/>
      <c r="C248" s="115"/>
      <c r="D248" s="9"/>
      <c r="E248" s="6"/>
      <c r="F248" s="6"/>
      <c r="G248" s="6"/>
      <c r="H248" s="111"/>
      <c r="I248" s="173">
        <f>IF(F248="",0,IF(F248="Fremdpersonal",VLOOKUP(D248,Tariftabellen!$T$3:$V$24,3,0),VLOOKUP(D248,Tariftabellen!$T$3:$V$24,2,0)))</f>
        <v>0</v>
      </c>
      <c r="J248" s="54" t="str">
        <f t="shared" ca="1" si="52"/>
        <v/>
      </c>
      <c r="K248" s="82" t="str">
        <f t="shared" ca="1" si="53"/>
        <v/>
      </c>
      <c r="L248" s="119">
        <f t="shared" si="41"/>
        <v>0</v>
      </c>
      <c r="M248" s="166">
        <f>IF(OR(F248="Minijob",F248="Fremdpersonal",H248=0),0,($M$1*L248+('(A) AG-Anteil Soz.Vers.'!$C$8*'(A) Pers. paL'!$H248))*12)</f>
        <v>0</v>
      </c>
      <c r="N248" s="54">
        <f t="shared" ca="1" si="50"/>
        <v>0</v>
      </c>
      <c r="O248" s="39">
        <f>IF(OR(F248="Minijob",F248="Fremdpersonal",H248=0),0,IF((L248*12+M248+N248)&gt;'(A) AG-Anteil Soz.Vers.'!$C$33,'(A) AG-Anteil Soz.Vers.'!$C$33*$O$1,(L248*12+M248+N248)*$O$1))</f>
        <v>0</v>
      </c>
      <c r="P248" s="39">
        <f ca="1">IF(F248="Fremdpersonal",0,IF(F248="Minijob",L248*12*'(A) AG-Anteil Soz.Vers.'!$C$30,IF((L248*12+M248+N248)&gt;'(A) AG-Anteil Soz.Vers.'!$C$32,'(A) AG-Anteil Soz.Vers.'!$C$32*$P$1,(L248*12+M248+N248)*$P$1)))</f>
        <v>0</v>
      </c>
      <c r="Q248" s="54">
        <f t="shared" si="39"/>
        <v>0</v>
      </c>
      <c r="R248" s="166">
        <f t="shared" si="40"/>
        <v>0</v>
      </c>
      <c r="S248" s="85">
        <f t="shared" ca="1" si="51"/>
        <v>0</v>
      </c>
      <c r="T248" s="40"/>
    </row>
    <row r="249" spans="1:20">
      <c r="A249" s="115"/>
      <c r="B249" s="115"/>
      <c r="C249" s="115"/>
      <c r="D249" s="9"/>
      <c r="E249" s="6"/>
      <c r="F249" s="6"/>
      <c r="G249" s="6"/>
      <c r="H249" s="111"/>
      <c r="I249" s="173">
        <f>IF(F249="",0,IF(F249="Fremdpersonal",VLOOKUP(D249,Tariftabellen!$T$3:$V$24,3,0),VLOOKUP(D249,Tariftabellen!$T$3:$V$24,2,0)))</f>
        <v>0</v>
      </c>
      <c r="J249" s="54" t="str">
        <f t="shared" ca="1" si="52"/>
        <v/>
      </c>
      <c r="K249" s="82" t="str">
        <f t="shared" ca="1" si="53"/>
        <v/>
      </c>
      <c r="L249" s="119">
        <f t="shared" si="41"/>
        <v>0</v>
      </c>
      <c r="M249" s="166">
        <f>IF(OR(F249="Minijob",F249="Fremdpersonal",H249=0),0,($M$1*L249+('(A) AG-Anteil Soz.Vers.'!$C$8*'(A) Pers. paL'!$H249))*12)</f>
        <v>0</v>
      </c>
      <c r="N249" s="54">
        <f t="shared" ca="1" si="50"/>
        <v>0</v>
      </c>
      <c r="O249" s="39">
        <f>IF(OR(F249="Minijob",F249="Fremdpersonal",H249=0),0,IF((L249*12+M249+N249)&gt;'(A) AG-Anteil Soz.Vers.'!$C$33,'(A) AG-Anteil Soz.Vers.'!$C$33*$O$1,(L249*12+M249+N249)*$O$1))</f>
        <v>0</v>
      </c>
      <c r="P249" s="39">
        <f ca="1">IF(F249="Fremdpersonal",0,IF(F249="Minijob",L249*12*'(A) AG-Anteil Soz.Vers.'!$C$30,IF((L249*12+M249+N249)&gt;'(A) AG-Anteil Soz.Vers.'!$C$32,'(A) AG-Anteil Soz.Vers.'!$C$32*$P$1,(L249*12+M249+N249)*$P$1)))</f>
        <v>0</v>
      </c>
      <c r="Q249" s="54">
        <f t="shared" si="39"/>
        <v>0</v>
      </c>
      <c r="R249" s="166">
        <f t="shared" si="40"/>
        <v>0</v>
      </c>
      <c r="S249" s="85">
        <f t="shared" ca="1" si="51"/>
        <v>0</v>
      </c>
      <c r="T249" s="40"/>
    </row>
    <row r="250" spans="1:20">
      <c r="A250" s="115"/>
      <c r="B250" s="115"/>
      <c r="C250" s="117"/>
      <c r="D250" s="9"/>
      <c r="E250" s="6"/>
      <c r="F250" s="6"/>
      <c r="G250" s="6"/>
      <c r="H250" s="111"/>
      <c r="I250" s="173">
        <f>IF(F250="",0,IF(F250="Fremdpersonal",VLOOKUP(D250,Tariftabellen!$T$3:$V$24,3,0),VLOOKUP(D250,Tariftabellen!$T$3:$V$24,2,0)))</f>
        <v>0</v>
      </c>
      <c r="J250" s="54" t="str">
        <f t="shared" ca="1" si="52"/>
        <v/>
      </c>
      <c r="K250" s="82" t="str">
        <f t="shared" ca="1" si="53"/>
        <v/>
      </c>
      <c r="L250" s="119">
        <f t="shared" si="41"/>
        <v>0</v>
      </c>
      <c r="M250" s="166">
        <f>IF(OR(F250="Minijob",F250="Fremdpersonal",H250=0),0,($M$1*L250+('(A) AG-Anteil Soz.Vers.'!$C$8*'(A) Pers. paL'!$H250))*12)</f>
        <v>0</v>
      </c>
      <c r="N250" s="54">
        <f t="shared" ca="1" si="50"/>
        <v>0</v>
      </c>
      <c r="O250" s="39">
        <f>IF(OR(F250="Minijob",F250="Fremdpersonal",H250=0),0,IF((L250*12+M250+N250)&gt;'(A) AG-Anteil Soz.Vers.'!$C$33,'(A) AG-Anteil Soz.Vers.'!$C$33*$O$1,(L250*12+M250+N250)*$O$1))</f>
        <v>0</v>
      </c>
      <c r="P250" s="39">
        <f ca="1">IF(F250="Fremdpersonal",0,IF(F250="Minijob",L250*12*'(A) AG-Anteil Soz.Vers.'!$C$30,IF((L250*12+M250+N250)&gt;'(A) AG-Anteil Soz.Vers.'!$C$32,'(A) AG-Anteil Soz.Vers.'!$C$32*$P$1,(L250*12+M250+N250)*$P$1)))</f>
        <v>0</v>
      </c>
      <c r="Q250" s="54">
        <f t="shared" si="39"/>
        <v>0</v>
      </c>
      <c r="R250" s="166">
        <f t="shared" si="40"/>
        <v>0</v>
      </c>
      <c r="S250" s="85">
        <f t="shared" ca="1" si="51"/>
        <v>0</v>
      </c>
      <c r="T250" s="40"/>
    </row>
    <row r="251" spans="1:20">
      <c r="A251" s="115"/>
      <c r="B251" s="115"/>
      <c r="C251" s="115"/>
      <c r="D251" s="9"/>
      <c r="E251" s="6"/>
      <c r="F251" s="6"/>
      <c r="G251" s="6"/>
      <c r="H251" s="22"/>
      <c r="I251" s="173">
        <f>IF(F251="",0,IF(F251="Fremdpersonal",VLOOKUP(D251,Tariftabellen!$T$3:$V$24,3,0),VLOOKUP(D251,Tariftabellen!$T$3:$V$24,2,0)))</f>
        <v>0</v>
      </c>
      <c r="J251" s="54" t="str">
        <f t="shared" ca="1" si="52"/>
        <v/>
      </c>
      <c r="K251" s="82" t="str">
        <f t="shared" ca="1" si="53"/>
        <v/>
      </c>
      <c r="L251" s="119">
        <f t="shared" si="41"/>
        <v>0</v>
      </c>
      <c r="M251" s="166">
        <f>IF(OR(F251="Minijob",F251="Fremdpersonal",H251=0),0,($M$1*L251+('(A) AG-Anteil Soz.Vers.'!$C$8*'(A) Pers. paL'!$H251))*12)</f>
        <v>0</v>
      </c>
      <c r="N251" s="54">
        <f t="shared" ca="1" si="2"/>
        <v>0</v>
      </c>
      <c r="O251" s="39">
        <f>IF(OR(F251="Minijob",F251="Fremdpersonal",H251=0),0,IF((L251*12+M251+N251)&gt;'(A) AG-Anteil Soz.Vers.'!$C$33,'(A) AG-Anteil Soz.Vers.'!$C$33*$O$1,(L251*12+M251+N251)*$O$1))</f>
        <v>0</v>
      </c>
      <c r="P251" s="39">
        <f ca="1">IF(F251="Fremdpersonal",0,IF(F251="Minijob",L251*12*'(A) AG-Anteil Soz.Vers.'!$C$30,IF((L251*12+M251+N251)&gt;'(A) AG-Anteil Soz.Vers.'!$C$32,'(A) AG-Anteil Soz.Vers.'!$C$32*$P$1,(L251*12+M251+N251)*$P$1)))</f>
        <v>0</v>
      </c>
      <c r="Q251" s="54">
        <f t="shared" si="39"/>
        <v>0</v>
      </c>
      <c r="R251" s="166">
        <f t="shared" si="40"/>
        <v>0</v>
      </c>
      <c r="S251" s="85">
        <f t="shared" ca="1" si="5"/>
        <v>0</v>
      </c>
      <c r="T251" s="40"/>
    </row>
    <row r="252" spans="1:20">
      <c r="A252" s="115"/>
      <c r="B252" s="115"/>
      <c r="C252" s="115"/>
      <c r="D252" s="9"/>
      <c r="E252" s="6"/>
      <c r="F252" s="6"/>
      <c r="G252" s="6"/>
      <c r="H252" s="22"/>
      <c r="I252" s="173">
        <f>IF(F252="",0,IF(F252="Fremdpersonal",VLOOKUP(D252,Tariftabellen!$T$3:$V$24,3,0),VLOOKUP(D252,Tariftabellen!$T$3:$V$24,2,0)))</f>
        <v>0</v>
      </c>
      <c r="J252" s="54" t="str">
        <f t="shared" ca="1" si="52"/>
        <v/>
      </c>
      <c r="K252" s="82" t="str">
        <f t="shared" ca="1" si="53"/>
        <v/>
      </c>
      <c r="L252" s="119">
        <f t="shared" si="41"/>
        <v>0</v>
      </c>
      <c r="M252" s="166">
        <f>IF(OR(F252="Minijob",F252="Fremdpersonal",H252=0),0,($M$1*L252+('(A) AG-Anteil Soz.Vers.'!$C$8*'(A) Pers. paL'!$H252))*12)</f>
        <v>0</v>
      </c>
      <c r="N252" s="54">
        <f t="shared" ca="1" si="2"/>
        <v>0</v>
      </c>
      <c r="O252" s="39">
        <f>IF(OR(F252="Minijob",F252="Fremdpersonal",H252=0),0,IF((L252*12+M252+N252)&gt;'(A) AG-Anteil Soz.Vers.'!$C$33,'(A) AG-Anteil Soz.Vers.'!$C$33*$O$1,(L252*12+M252+N252)*$O$1))</f>
        <v>0</v>
      </c>
      <c r="P252" s="39">
        <f ca="1">IF(F252="Fremdpersonal",0,IF(F252="Minijob",L252*12*'(A) AG-Anteil Soz.Vers.'!$C$30,IF((L252*12+M252+N252)&gt;'(A) AG-Anteil Soz.Vers.'!$C$32,'(A) AG-Anteil Soz.Vers.'!$C$32*$P$1,(L252*12+M252+N252)*$P$1)))</f>
        <v>0</v>
      </c>
      <c r="Q252" s="54">
        <f t="shared" si="39"/>
        <v>0</v>
      </c>
      <c r="R252" s="166">
        <f t="shared" si="40"/>
        <v>0</v>
      </c>
      <c r="S252" s="85">
        <f t="shared" ca="1" si="5"/>
        <v>0</v>
      </c>
      <c r="T252" s="40"/>
    </row>
    <row r="253" spans="1:20">
      <c r="A253" s="115"/>
      <c r="B253" s="115"/>
      <c r="C253" s="115"/>
      <c r="D253" s="9"/>
      <c r="E253" s="6"/>
      <c r="F253" s="6"/>
      <c r="G253" s="6"/>
      <c r="H253" s="22"/>
      <c r="I253" s="173">
        <f>IF(F253="",0,IF(F253="Fremdpersonal",VLOOKUP(D253,Tariftabellen!$T$3:$V$24,3,0),VLOOKUP(D253,Tariftabellen!$T$3:$V$24,2,0)))</f>
        <v>0</v>
      </c>
      <c r="J253" s="54" t="str">
        <f t="shared" ca="1" si="52"/>
        <v/>
      </c>
      <c r="K253" s="82" t="str">
        <f t="shared" ca="1" si="53"/>
        <v/>
      </c>
      <c r="L253" s="119">
        <f t="shared" si="41"/>
        <v>0</v>
      </c>
      <c r="M253" s="166">
        <f>IF(OR(F253="Minijob",F253="Fremdpersonal",H253=0),0,($M$1*L253+('(A) AG-Anteil Soz.Vers.'!$C$8*'(A) Pers. paL'!$H253))*12)</f>
        <v>0</v>
      </c>
      <c r="N253" s="54">
        <f t="shared" ca="1" si="2"/>
        <v>0</v>
      </c>
      <c r="O253" s="39">
        <f>IF(OR(F253="Minijob",F253="Fremdpersonal",H253=0),0,IF((L253*12+M253+N253)&gt;'(A) AG-Anteil Soz.Vers.'!$C$33,'(A) AG-Anteil Soz.Vers.'!$C$33*$O$1,(L253*12+M253+N253)*$O$1))</f>
        <v>0</v>
      </c>
      <c r="P253" s="39">
        <f ca="1">IF(F253="Fremdpersonal",0,IF(F253="Minijob",L253*12*'(A) AG-Anteil Soz.Vers.'!$C$30,IF((L253*12+M253+N253)&gt;'(A) AG-Anteil Soz.Vers.'!$C$32,'(A) AG-Anteil Soz.Vers.'!$C$32*$P$1,(L253*12+M253+N253)*$P$1)))</f>
        <v>0</v>
      </c>
      <c r="Q253" s="54">
        <f t="shared" si="39"/>
        <v>0</v>
      </c>
      <c r="R253" s="166">
        <f t="shared" si="40"/>
        <v>0</v>
      </c>
      <c r="S253" s="85">
        <f t="shared" ca="1" si="5"/>
        <v>0</v>
      </c>
      <c r="T253" s="40"/>
    </row>
    <row r="254" spans="1:20">
      <c r="A254" s="115"/>
      <c r="B254" s="115"/>
      <c r="C254" s="115"/>
      <c r="D254" s="9"/>
      <c r="E254" s="6"/>
      <c r="F254" s="6"/>
      <c r="G254" s="6"/>
      <c r="H254" s="22"/>
      <c r="I254" s="173">
        <f>IF(F254="",0,IF(F254="Fremdpersonal",VLOOKUP(D254,Tariftabellen!$T$3:$V$24,3,0),VLOOKUP(D254,Tariftabellen!$T$3:$V$24,2,0)))</f>
        <v>0</v>
      </c>
      <c r="J254" s="54" t="str">
        <f t="shared" ca="1" si="52"/>
        <v/>
      </c>
      <c r="K254" s="82" t="str">
        <f t="shared" ca="1" si="53"/>
        <v/>
      </c>
      <c r="L254" s="119">
        <f t="shared" si="41"/>
        <v>0</v>
      </c>
      <c r="M254" s="166">
        <f>IF(OR(F254="Minijob",F254="Fremdpersonal",H254=0),0,($M$1*L254+('(A) AG-Anteil Soz.Vers.'!$C$8*'(A) Pers. paL'!$H254))*12)</f>
        <v>0</v>
      </c>
      <c r="N254" s="54">
        <f t="shared" ca="1" si="2"/>
        <v>0</v>
      </c>
      <c r="O254" s="39">
        <f>IF(OR(F254="Minijob",F254="Fremdpersonal",H254=0),0,IF((L254*12+M254+N254)&gt;'(A) AG-Anteil Soz.Vers.'!$C$33,'(A) AG-Anteil Soz.Vers.'!$C$33*$O$1,(L254*12+M254+N254)*$O$1))</f>
        <v>0</v>
      </c>
      <c r="P254" s="39">
        <f ca="1">IF(F254="Fremdpersonal",0,IF(F254="Minijob",L254*12*'(A) AG-Anteil Soz.Vers.'!$C$30,IF((L254*12+M254+N254)&gt;'(A) AG-Anteil Soz.Vers.'!$C$32,'(A) AG-Anteil Soz.Vers.'!$C$32*$P$1,(L254*12+M254+N254)*$P$1)))</f>
        <v>0</v>
      </c>
      <c r="Q254" s="54">
        <f t="shared" si="39"/>
        <v>0</v>
      </c>
      <c r="R254" s="166">
        <f t="shared" si="40"/>
        <v>0</v>
      </c>
      <c r="S254" s="85">
        <f t="shared" ca="1" si="5"/>
        <v>0</v>
      </c>
      <c r="T254" s="40"/>
    </row>
    <row r="255" spans="1:20">
      <c r="A255" s="115"/>
      <c r="B255" s="115"/>
      <c r="C255" s="115"/>
      <c r="D255" s="9"/>
      <c r="E255" s="6"/>
      <c r="F255" s="6"/>
      <c r="G255" s="6"/>
      <c r="H255" s="22"/>
      <c r="I255" s="173">
        <f>IF(F255="",0,IF(F255="Fremdpersonal",VLOOKUP(D255,Tariftabellen!$T$3:$V$24,3,0),VLOOKUP(D255,Tariftabellen!$T$3:$V$24,2,0)))</f>
        <v>0</v>
      </c>
      <c r="J255" s="54" t="str">
        <f t="shared" ca="1" si="52"/>
        <v/>
      </c>
      <c r="K255" s="82" t="str">
        <f t="shared" ca="1" si="53"/>
        <v/>
      </c>
      <c r="L255" s="119">
        <f t="shared" si="41"/>
        <v>0</v>
      </c>
      <c r="M255" s="166">
        <f>IF(OR(F255="Minijob",F255="Fremdpersonal",H255=0),0,($M$1*L255+('(A) AG-Anteil Soz.Vers.'!$C$8*'(A) Pers. paL'!$H255))*12)</f>
        <v>0</v>
      </c>
      <c r="N255" s="54">
        <f t="shared" ca="1" si="2"/>
        <v>0</v>
      </c>
      <c r="O255" s="39">
        <f>IF(OR(F255="Minijob",F255="Fremdpersonal",H255=0),0,IF((L255*12+M255+N255)&gt;'(A) AG-Anteil Soz.Vers.'!$C$33,'(A) AG-Anteil Soz.Vers.'!$C$33*$O$1,(L255*12+M255+N255)*$O$1))</f>
        <v>0</v>
      </c>
      <c r="P255" s="39">
        <f ca="1">IF(F255="Fremdpersonal",0,IF(F255="Minijob",L255*12*'(A) AG-Anteil Soz.Vers.'!$C$30,IF((L255*12+M255+N255)&gt;'(A) AG-Anteil Soz.Vers.'!$C$32,'(A) AG-Anteil Soz.Vers.'!$C$32*$P$1,(L255*12+M255+N255)*$P$1)))</f>
        <v>0</v>
      </c>
      <c r="Q255" s="54">
        <f t="shared" si="39"/>
        <v>0</v>
      </c>
      <c r="R255" s="166">
        <f t="shared" si="40"/>
        <v>0</v>
      </c>
      <c r="S255" s="85">
        <f t="shared" ca="1" si="5"/>
        <v>0</v>
      </c>
      <c r="T255" s="40"/>
    </row>
    <row r="256" spans="1:20">
      <c r="A256" s="115"/>
      <c r="B256" s="115"/>
      <c r="C256" s="115"/>
      <c r="D256" s="9"/>
      <c r="E256" s="6"/>
      <c r="F256" s="6"/>
      <c r="G256" s="6"/>
      <c r="H256" s="22"/>
      <c r="I256" s="173">
        <f>IF(F256="",0,IF(F256="Fremdpersonal",VLOOKUP(D256,Tariftabellen!$T$3:$V$24,3,0),VLOOKUP(D256,Tariftabellen!$T$3:$V$24,2,0)))</f>
        <v>0</v>
      </c>
      <c r="J256" s="54" t="str">
        <f t="shared" ca="1" si="52"/>
        <v/>
      </c>
      <c r="K256" s="82" t="str">
        <f t="shared" ca="1" si="53"/>
        <v/>
      </c>
      <c r="L256" s="119">
        <f t="shared" si="41"/>
        <v>0</v>
      </c>
      <c r="M256" s="166">
        <f>IF(OR(F256="Minijob",F256="Fremdpersonal",H256=0),0,($M$1*L256+('(A) AG-Anteil Soz.Vers.'!$C$8*'(A) Pers. paL'!$H256))*12)</f>
        <v>0</v>
      </c>
      <c r="N256" s="54">
        <f t="shared" ca="1" si="2"/>
        <v>0</v>
      </c>
      <c r="O256" s="39">
        <f>IF(OR(F256="Minijob",F256="Fremdpersonal",H256=0),0,IF((L256*12+M256+N256)&gt;'(A) AG-Anteil Soz.Vers.'!$C$33,'(A) AG-Anteil Soz.Vers.'!$C$33*$O$1,(L256*12+M256+N256)*$O$1))</f>
        <v>0</v>
      </c>
      <c r="P256" s="39">
        <f ca="1">IF(F256="Fremdpersonal",0,IF(F256="Minijob",L256*12*'(A) AG-Anteil Soz.Vers.'!$C$30,IF((L256*12+M256+N256)&gt;'(A) AG-Anteil Soz.Vers.'!$C$32,'(A) AG-Anteil Soz.Vers.'!$C$32*$P$1,(L256*12+M256+N256)*$P$1)))</f>
        <v>0</v>
      </c>
      <c r="Q256" s="54">
        <f t="shared" si="39"/>
        <v>0</v>
      </c>
      <c r="R256" s="166">
        <f t="shared" si="40"/>
        <v>0</v>
      </c>
      <c r="S256" s="85">
        <f t="shared" ca="1" si="5"/>
        <v>0</v>
      </c>
      <c r="T256" s="40"/>
    </row>
    <row r="257" spans="1:20">
      <c r="A257" s="115"/>
      <c r="B257" s="115"/>
      <c r="C257" s="115"/>
      <c r="D257" s="9"/>
      <c r="E257" s="6"/>
      <c r="F257" s="6"/>
      <c r="G257" s="6"/>
      <c r="H257" s="22"/>
      <c r="I257" s="173">
        <f>IF(F257="",0,IF(F257="Fremdpersonal",VLOOKUP(D257,Tariftabellen!$T$3:$V$24,3,0),VLOOKUP(D257,Tariftabellen!$T$3:$V$24,2,0)))</f>
        <v>0</v>
      </c>
      <c r="J257" s="54" t="str">
        <f t="shared" ca="1" si="52"/>
        <v/>
      </c>
      <c r="K257" s="82" t="str">
        <f t="shared" ca="1" si="53"/>
        <v/>
      </c>
      <c r="L257" s="119">
        <f t="shared" si="41"/>
        <v>0</v>
      </c>
      <c r="M257" s="166">
        <f>IF(OR(F257="Minijob",F257="Fremdpersonal",H257=0),0,($M$1*L257+('(A) AG-Anteil Soz.Vers.'!$C$8*'(A) Pers. paL'!$H257))*12)</f>
        <v>0</v>
      </c>
      <c r="N257" s="54">
        <f t="shared" ca="1" si="2"/>
        <v>0</v>
      </c>
      <c r="O257" s="39">
        <f>IF(OR(F257="Minijob",F257="Fremdpersonal",H257=0),0,IF((L257*12+M257+N257)&gt;'(A) AG-Anteil Soz.Vers.'!$C$33,'(A) AG-Anteil Soz.Vers.'!$C$33*$O$1,(L257*12+M257+N257)*$O$1))</f>
        <v>0</v>
      </c>
      <c r="P257" s="39">
        <f ca="1">IF(F257="Fremdpersonal",0,IF(F257="Minijob",L257*12*'(A) AG-Anteil Soz.Vers.'!$C$30,IF((L257*12+M257+N257)&gt;'(A) AG-Anteil Soz.Vers.'!$C$32,'(A) AG-Anteil Soz.Vers.'!$C$32*$P$1,(L257*12+M257+N257)*$P$1)))</f>
        <v>0</v>
      </c>
      <c r="Q257" s="54">
        <f t="shared" si="39"/>
        <v>0</v>
      </c>
      <c r="R257" s="166">
        <f t="shared" si="40"/>
        <v>0</v>
      </c>
      <c r="S257" s="85">
        <f t="shared" ca="1" si="5"/>
        <v>0</v>
      </c>
      <c r="T257" s="40"/>
    </row>
    <row r="258" spans="1:20">
      <c r="A258" s="115"/>
      <c r="B258" s="115"/>
      <c r="C258" s="115"/>
      <c r="D258" s="9"/>
      <c r="E258" s="6"/>
      <c r="F258" s="6"/>
      <c r="G258" s="6"/>
      <c r="H258" s="22"/>
      <c r="I258" s="173">
        <f>IF(F258="",0,IF(F258="Fremdpersonal",VLOOKUP(D258,Tariftabellen!$T$3:$V$24,3,0),VLOOKUP(D258,Tariftabellen!$T$3:$V$24,2,0)))</f>
        <v>0</v>
      </c>
      <c r="J258" s="54" t="str">
        <f t="shared" ca="1" si="52"/>
        <v/>
      </c>
      <c r="K258" s="82" t="str">
        <f t="shared" ca="1" si="53"/>
        <v/>
      </c>
      <c r="L258" s="119">
        <f t="shared" si="41"/>
        <v>0</v>
      </c>
      <c r="M258" s="166">
        <f>IF(OR(F258="Minijob",F258="Fremdpersonal",H258=0),0,($M$1*L258+('(A) AG-Anteil Soz.Vers.'!$C$8*'(A) Pers. paL'!$H258))*12)</f>
        <v>0</v>
      </c>
      <c r="N258" s="54">
        <f t="shared" ca="1" si="2"/>
        <v>0</v>
      </c>
      <c r="O258" s="39">
        <f>IF(OR(F258="Minijob",F258="Fremdpersonal",H258=0),0,IF((L258*12+M258+N258)&gt;'(A) AG-Anteil Soz.Vers.'!$C$33,'(A) AG-Anteil Soz.Vers.'!$C$33*$O$1,(L258*12+M258+N258)*$O$1))</f>
        <v>0</v>
      </c>
      <c r="P258" s="39">
        <f ca="1">IF(F258="Fremdpersonal",0,IF(F258="Minijob",L258*12*'(A) AG-Anteil Soz.Vers.'!$C$30,IF((L258*12+M258+N258)&gt;'(A) AG-Anteil Soz.Vers.'!$C$32,'(A) AG-Anteil Soz.Vers.'!$C$32*$P$1,(L258*12+M258+N258)*$P$1)))</f>
        <v>0</v>
      </c>
      <c r="Q258" s="54">
        <f t="shared" si="39"/>
        <v>0</v>
      </c>
      <c r="R258" s="166">
        <f t="shared" si="40"/>
        <v>0</v>
      </c>
      <c r="S258" s="85">
        <f t="shared" ca="1" si="5"/>
        <v>0</v>
      </c>
      <c r="T258" s="40"/>
    </row>
    <row r="259" spans="1:20">
      <c r="A259" s="115"/>
      <c r="B259" s="115"/>
      <c r="C259" s="115"/>
      <c r="D259" s="9"/>
      <c r="E259" s="6"/>
      <c r="F259" s="6"/>
      <c r="G259" s="6"/>
      <c r="H259" s="22"/>
      <c r="I259" s="173">
        <f>IF(F259="",0,IF(F259="Fremdpersonal",VLOOKUP(D259,Tariftabellen!$T$3:$V$24,3,0),VLOOKUP(D259,Tariftabellen!$T$3:$V$24,2,0)))</f>
        <v>0</v>
      </c>
      <c r="J259" s="54" t="str">
        <f t="shared" ca="1" si="52"/>
        <v/>
      </c>
      <c r="K259" s="82" t="str">
        <f t="shared" ca="1" si="53"/>
        <v/>
      </c>
      <c r="L259" s="119">
        <f t="shared" si="41"/>
        <v>0</v>
      </c>
      <c r="M259" s="166">
        <f>IF(OR(F259="Minijob",F259="Fremdpersonal",H259=0),0,($M$1*L259+('(A) AG-Anteil Soz.Vers.'!$C$8*'(A) Pers. paL'!$H259))*12)</f>
        <v>0</v>
      </c>
      <c r="N259" s="54">
        <f t="shared" ca="1" si="2"/>
        <v>0</v>
      </c>
      <c r="O259" s="39">
        <f>IF(OR(F259="Minijob",F259="Fremdpersonal",H259=0),0,IF((L259*12+M259+N259)&gt;'(A) AG-Anteil Soz.Vers.'!$C$33,'(A) AG-Anteil Soz.Vers.'!$C$33*$O$1,(L259*12+M259+N259)*$O$1))</f>
        <v>0</v>
      </c>
      <c r="P259" s="39">
        <f ca="1">IF(F259="Fremdpersonal",0,IF(F259="Minijob",L259*12*'(A) AG-Anteil Soz.Vers.'!$C$30,IF((L259*12+M259+N259)&gt;'(A) AG-Anteil Soz.Vers.'!$C$32,'(A) AG-Anteil Soz.Vers.'!$C$32*$P$1,(L259*12+M259+N259)*$P$1)))</f>
        <v>0</v>
      </c>
      <c r="Q259" s="54">
        <f t="shared" si="39"/>
        <v>0</v>
      </c>
      <c r="R259" s="166">
        <f t="shared" si="40"/>
        <v>0</v>
      </c>
      <c r="S259" s="85">
        <f t="shared" ca="1" si="5"/>
        <v>0</v>
      </c>
      <c r="T259" s="40"/>
    </row>
    <row r="260" spans="1:20">
      <c r="A260" s="115"/>
      <c r="B260" s="115"/>
      <c r="C260" s="115"/>
      <c r="D260" s="9"/>
      <c r="E260" s="6"/>
      <c r="F260" s="6"/>
      <c r="G260" s="6"/>
      <c r="H260" s="22"/>
      <c r="I260" s="173">
        <f>IF(F260="",0,IF(F260="Fremdpersonal",VLOOKUP(D260,Tariftabellen!$T$3:$V$24,3,0),VLOOKUP(D260,Tariftabellen!$T$3:$V$24,2,0)))</f>
        <v>0</v>
      </c>
      <c r="J260" s="54" t="str">
        <f t="shared" ca="1" si="52"/>
        <v/>
      </c>
      <c r="K260" s="82" t="str">
        <f t="shared" ca="1" si="53"/>
        <v/>
      </c>
      <c r="L260" s="119">
        <f t="shared" si="41"/>
        <v>0</v>
      </c>
      <c r="M260" s="166">
        <f>IF(OR(F260="Minijob",F260="Fremdpersonal",H260=0),0,($M$1*L260+('(A) AG-Anteil Soz.Vers.'!$C$8*'(A) Pers. paL'!$H260))*12)</f>
        <v>0</v>
      </c>
      <c r="N260" s="54">
        <f t="shared" ca="1" si="2"/>
        <v>0</v>
      </c>
      <c r="O260" s="39">
        <f>IF(OR(F260="Minijob",F260="Fremdpersonal",H260=0),0,IF((L260*12+M260+N260)&gt;'(A) AG-Anteil Soz.Vers.'!$C$33,'(A) AG-Anteil Soz.Vers.'!$C$33*$O$1,(L260*12+M260+N260)*$O$1))</f>
        <v>0</v>
      </c>
      <c r="P260" s="39">
        <f ca="1">IF(F260="Fremdpersonal",0,IF(F260="Minijob",L260*12*'(A) AG-Anteil Soz.Vers.'!$C$30,IF((L260*12+M260+N260)&gt;'(A) AG-Anteil Soz.Vers.'!$C$32,'(A) AG-Anteil Soz.Vers.'!$C$32*$P$1,(L260*12+M260+N260)*$P$1)))</f>
        <v>0</v>
      </c>
      <c r="Q260" s="54">
        <f t="shared" si="39"/>
        <v>0</v>
      </c>
      <c r="R260" s="166">
        <f t="shared" si="40"/>
        <v>0</v>
      </c>
      <c r="S260" s="85">
        <f t="shared" ca="1" si="5"/>
        <v>0</v>
      </c>
      <c r="T260" s="40"/>
    </row>
    <row r="261" spans="1:20">
      <c r="A261" s="115"/>
      <c r="B261" s="115"/>
      <c r="C261" s="115"/>
      <c r="D261" s="9"/>
      <c r="E261" s="6"/>
      <c r="F261" s="6"/>
      <c r="G261" s="6"/>
      <c r="H261" s="22"/>
      <c r="I261" s="173">
        <f>IF(F261="",0,IF(F261="Fremdpersonal",VLOOKUP(D261,Tariftabellen!$T$3:$V$24,3,0),VLOOKUP(D261,Tariftabellen!$T$3:$V$24,2,0)))</f>
        <v>0</v>
      </c>
      <c r="J261" s="54" t="str">
        <f t="shared" ca="1" si="52"/>
        <v/>
      </c>
      <c r="K261" s="82" t="str">
        <f t="shared" ca="1" si="53"/>
        <v/>
      </c>
      <c r="L261" s="119">
        <f t="shared" ref="L261:L264" si="54">IF(F261&gt;0,J261*H261,0)</f>
        <v>0</v>
      </c>
      <c r="M261" s="166">
        <f>IF(OR(F261="Minijob",F261="Fremdpersonal",H261=0),0,($M$1*L261+('(A) AG-Anteil Soz.Vers.'!$C$8*'(A) Pers. paL'!$H261))*12)</f>
        <v>0</v>
      </c>
      <c r="N261" s="54">
        <f t="shared" ca="1" si="2"/>
        <v>0</v>
      </c>
      <c r="O261" s="39">
        <f>IF(OR(F261="Minijob",F261="Fremdpersonal",H261=0),0,IF((L261*12+M261+N261)&gt;'(A) AG-Anteil Soz.Vers.'!$C$33,'(A) AG-Anteil Soz.Vers.'!$C$33*$O$1,(L261*12+M261+N261)*$O$1))</f>
        <v>0</v>
      </c>
      <c r="P261" s="39">
        <f ca="1">IF(F261="Fremdpersonal",0,IF(F261="Minijob",L261*12*'(A) AG-Anteil Soz.Vers.'!$C$30,IF((L261*12+M261+N261)&gt;'(A) AG-Anteil Soz.Vers.'!$C$32,'(A) AG-Anteil Soz.Vers.'!$C$32*$P$1,(L261*12+M261+N261)*$P$1)))</f>
        <v>0</v>
      </c>
      <c r="Q261" s="54">
        <f t="shared" si="39"/>
        <v>0</v>
      </c>
      <c r="R261" s="166">
        <f t="shared" si="40"/>
        <v>0</v>
      </c>
      <c r="S261" s="85">
        <f t="shared" ca="1" si="5"/>
        <v>0</v>
      </c>
      <c r="T261" s="40"/>
    </row>
    <row r="262" spans="1:20">
      <c r="A262" s="115"/>
      <c r="B262" s="115"/>
      <c r="C262" s="115"/>
      <c r="D262" s="9"/>
      <c r="E262" s="6"/>
      <c r="F262" s="6"/>
      <c r="G262" s="6"/>
      <c r="H262" s="22"/>
      <c r="I262" s="173">
        <f>IF(F262="",0,IF(F262="Fremdpersonal",VLOOKUP(D262,Tariftabellen!$T$3:$V$24,3,0),VLOOKUP(D262,Tariftabellen!$T$3:$V$24,2,0)))</f>
        <v>0</v>
      </c>
      <c r="J262" s="54" t="str">
        <f t="shared" ca="1" si="52"/>
        <v/>
      </c>
      <c r="K262" s="82" t="str">
        <f t="shared" ca="1" si="53"/>
        <v/>
      </c>
      <c r="L262" s="119">
        <f t="shared" si="54"/>
        <v>0</v>
      </c>
      <c r="M262" s="166">
        <f>IF(OR(F262="Minijob",F262="Fremdpersonal",H262=0),0,($M$1*L262+('(A) AG-Anteil Soz.Vers.'!$C$8*'(A) Pers. paL'!$H262))*12)</f>
        <v>0</v>
      </c>
      <c r="N262" s="54">
        <f t="shared" ca="1" si="2"/>
        <v>0</v>
      </c>
      <c r="O262" s="39">
        <f>IF(OR(F262="Minijob",F262="Fremdpersonal",H262=0),0,IF((L262*12+M262+N262)&gt;'(A) AG-Anteil Soz.Vers.'!$C$33,'(A) AG-Anteil Soz.Vers.'!$C$33*$O$1,(L262*12+M262+N262)*$O$1))</f>
        <v>0</v>
      </c>
      <c r="P262" s="39">
        <f ca="1">IF(F262="Fremdpersonal",0,IF(F262="Minijob",L262*12*'(A) AG-Anteil Soz.Vers.'!$C$30,IF((L262*12+M262+N262)&gt;'(A) AG-Anteil Soz.Vers.'!$C$32,'(A) AG-Anteil Soz.Vers.'!$C$32*$P$1,(L262*12+M262+N262)*$P$1)))</f>
        <v>0</v>
      </c>
      <c r="Q262" s="54">
        <f t="shared" si="39"/>
        <v>0</v>
      </c>
      <c r="R262" s="166">
        <f t="shared" si="40"/>
        <v>0</v>
      </c>
      <c r="S262" s="85">
        <f t="shared" ca="1" si="5"/>
        <v>0</v>
      </c>
      <c r="T262" s="40"/>
    </row>
    <row r="263" spans="1:20" ht="14.45" customHeight="1">
      <c r="A263" s="117"/>
      <c r="B263" s="117"/>
      <c r="C263" s="117"/>
      <c r="D263" s="20"/>
      <c r="E263" s="6"/>
      <c r="F263" s="21"/>
      <c r="G263" s="21"/>
      <c r="H263" s="67"/>
      <c r="I263" s="173">
        <f>IF(F263="",0,IF(F263="Fremdpersonal",VLOOKUP(D263,Tariftabellen!$T$3:$V$24,3,0),VLOOKUP(D263,Tariftabellen!$T$3:$V$24,2,0)))</f>
        <v>0</v>
      </c>
      <c r="J263" s="68" t="str">
        <f t="shared" ca="1" si="52"/>
        <v/>
      </c>
      <c r="K263" s="83" t="str">
        <f t="shared" ca="1" si="53"/>
        <v/>
      </c>
      <c r="L263" s="119">
        <f t="shared" si="54"/>
        <v>0</v>
      </c>
      <c r="M263" s="166">
        <f>IF(OR(F263="Minijob",F263="Fremdpersonal",H263=0),0,($M$1*L263+('(A) AG-Anteil Soz.Vers.'!$C$8*'(A) Pers. paL'!$H263))*12)</f>
        <v>0</v>
      </c>
      <c r="N263" s="68">
        <f t="shared" ca="1" si="2"/>
        <v>0</v>
      </c>
      <c r="O263" s="41">
        <f>IF(OR(F263="Minijob",F263="Fremdpersonal",H263=0),0,IF((L263*12+M263+N263)&gt;'(A) AG-Anteil Soz.Vers.'!$C$33,'(A) AG-Anteil Soz.Vers.'!$C$33*$O$1,(L263*12+M263+N263)*$O$1))</f>
        <v>0</v>
      </c>
      <c r="P263" s="39">
        <f ca="1">IF(F263="Fremdpersonal",0,IF(F263="Minijob",L263*12*'(A) AG-Anteil Soz.Vers.'!$C$30,IF((L263*12+M263+N263)&gt;'(A) AG-Anteil Soz.Vers.'!$C$32,'(A) AG-Anteil Soz.Vers.'!$C$32*$P$1,(L263*12+M263+N263)*$P$1)))</f>
        <v>0</v>
      </c>
      <c r="Q263" s="68">
        <f t="shared" si="39"/>
        <v>0</v>
      </c>
      <c r="R263" s="166">
        <f t="shared" si="40"/>
        <v>0</v>
      </c>
      <c r="S263" s="85">
        <f t="shared" ca="1" si="5"/>
        <v>0</v>
      </c>
      <c r="T263" s="40"/>
    </row>
    <row r="264" spans="1:20" ht="15.75" thickBot="1">
      <c r="A264" s="115"/>
      <c r="B264" s="115"/>
      <c r="C264" s="115"/>
      <c r="D264" s="9"/>
      <c r="E264" s="6"/>
      <c r="F264" s="6"/>
      <c r="G264" s="6"/>
      <c r="H264" s="111"/>
      <c r="I264" s="173">
        <f>IF(F264="",0,IF(F264="Fremdpersonal",VLOOKUP(D264,Tariftabellen!$T$3:$V$24,3,0),VLOOKUP(D264,Tariftabellen!$T$3:$V$24,2,0)))</f>
        <v>0</v>
      </c>
      <c r="J264" s="54" t="str">
        <f t="shared" ca="1" si="52"/>
        <v/>
      </c>
      <c r="K264" s="82" t="str">
        <f t="shared" ca="1" si="53"/>
        <v/>
      </c>
      <c r="L264" s="119">
        <f t="shared" si="54"/>
        <v>0</v>
      </c>
      <c r="M264" s="166">
        <f>IF(OR(F264="Minijob",F264="Fremdpersonal",H264=0),0,($M$1*L264+('(A) AG-Anteil Soz.Vers.'!$C$8*'(A) Pers. paL'!$H264))*12)</f>
        <v>0</v>
      </c>
      <c r="N264" s="54">
        <f t="shared" ca="1" si="2"/>
        <v>0</v>
      </c>
      <c r="O264" s="39">
        <f>IF(OR(F264="Minijob",F264="Fremdpersonal",H264=0),0,IF((L264*12+M264+N264)&gt;'(A) AG-Anteil Soz.Vers.'!$C$33,'(A) AG-Anteil Soz.Vers.'!$C$33*$O$1,(L264*12+M264+N264)*$O$1))</f>
        <v>0</v>
      </c>
      <c r="P264" s="39">
        <f ca="1">IF(F264="Fremdpersonal",0,IF(F264="Minijob",L264*12*'(A) AG-Anteil Soz.Vers.'!$C$30,IF((L264*12+M264+N264)&gt;'(A) AG-Anteil Soz.Vers.'!$C$32,'(A) AG-Anteil Soz.Vers.'!$C$32*$P$1,(L264*12+M264+N264)*$P$1)))</f>
        <v>0</v>
      </c>
      <c r="Q264" s="54">
        <f t="shared" si="39"/>
        <v>0</v>
      </c>
      <c r="R264" s="166">
        <f t="shared" si="40"/>
        <v>0</v>
      </c>
      <c r="S264" s="85">
        <f ca="1">(L264*12+SUM(M264:R264))</f>
        <v>0</v>
      </c>
      <c r="T264" s="27"/>
    </row>
    <row r="265" spans="1:20" ht="15.75" thickTop="1">
      <c r="A265" s="81" t="s">
        <v>201</v>
      </c>
      <c r="B265" s="81"/>
      <c r="C265" s="81"/>
      <c r="D265" s="69"/>
      <c r="E265" s="70"/>
      <c r="F265" s="70"/>
      <c r="G265" s="70"/>
      <c r="H265" s="118">
        <f>SUBTOTAL(109,'(A) Pers. paL'!$H$4:$H$264)</f>
        <v>0</v>
      </c>
      <c r="I265" s="78"/>
      <c r="J265" s="71"/>
      <c r="K265" s="72"/>
      <c r="L265" s="105">
        <f>SUBTOTAL(109,'(A) Pers. paL'!L4:L264)</f>
        <v>0</v>
      </c>
      <c r="M265" s="105">
        <f>SUBTOTAL(109,'(A) Pers. paL'!M4:M264)</f>
        <v>0</v>
      </c>
      <c r="N265" s="105">
        <f ca="1">SUBTOTAL(109,'(A) Pers. paL'!N4:N264)</f>
        <v>0</v>
      </c>
      <c r="O265" s="105">
        <f>SUBTOTAL(109,'(A) Pers. paL'!O4:O264)</f>
        <v>0</v>
      </c>
      <c r="P265" s="105">
        <f ca="1">SUBTOTAL(109,'(A) Pers. paL'!P4:P264)</f>
        <v>0</v>
      </c>
      <c r="Q265" s="105">
        <f>SUBTOTAL(109,'(A) Pers. paL'!Q4:Q264)</f>
        <v>0</v>
      </c>
      <c r="R265" s="105">
        <f>SUBTOTAL(109,'(A) Pers. paL'!R4:R264)</f>
        <v>0</v>
      </c>
      <c r="S265" s="106">
        <f ca="1">SUBTOTAL(109,'(A) Pers. paL'!S4:S264)</f>
        <v>0</v>
      </c>
      <c r="T265" s="27"/>
    </row>
    <row r="266" spans="1:20">
      <c r="A266" s="42"/>
      <c r="B266" s="42"/>
      <c r="C266" s="42"/>
      <c r="D266" s="42"/>
      <c r="E266" s="43"/>
      <c r="F266" s="43"/>
      <c r="G266" s="43"/>
      <c r="H266" s="62"/>
      <c r="I266" s="63"/>
      <c r="J266" s="64"/>
      <c r="K266" s="64"/>
      <c r="L266" s="65"/>
      <c r="M266" s="65"/>
      <c r="N266" s="65"/>
      <c r="O266" s="65"/>
      <c r="P266" s="64"/>
      <c r="Q266" s="65"/>
      <c r="R266" s="66"/>
      <c r="S266" s="27"/>
      <c r="T266" s="27"/>
    </row>
    <row r="267" spans="1:20">
      <c r="A267" s="56"/>
      <c r="B267" s="56"/>
      <c r="C267" s="56"/>
      <c r="D267" s="56"/>
      <c r="E267" s="57"/>
      <c r="F267" s="57"/>
      <c r="G267" s="57"/>
      <c r="H267" s="58"/>
      <c r="I267" s="58"/>
      <c r="J267" s="59"/>
      <c r="K267" s="59"/>
      <c r="L267" s="60"/>
      <c r="M267" s="60"/>
      <c r="N267" s="60"/>
      <c r="O267" s="60"/>
      <c r="P267" s="59"/>
      <c r="Q267" s="60"/>
      <c r="R267" s="61"/>
      <c r="S267" s="27"/>
      <c r="T267" s="27"/>
    </row>
    <row r="268" spans="1:20">
      <c r="A268" s="56"/>
      <c r="B268" s="56"/>
      <c r="C268" s="56"/>
      <c r="D268" s="56"/>
      <c r="E268" s="57"/>
      <c r="F268" s="57"/>
      <c r="G268" s="57"/>
      <c r="H268" s="58"/>
      <c r="I268" s="58"/>
      <c r="J268" s="59"/>
      <c r="K268" s="59"/>
      <c r="L268" s="60"/>
      <c r="M268" s="60"/>
      <c r="N268" s="60"/>
      <c r="O268" s="60"/>
      <c r="P268" s="59"/>
      <c r="Q268" s="60"/>
      <c r="R268" s="61"/>
      <c r="S268" s="27"/>
      <c r="T268" s="27"/>
    </row>
    <row r="269" spans="1:20">
      <c r="A269" s="56"/>
      <c r="B269" s="56"/>
      <c r="C269" s="56"/>
      <c r="D269" s="56"/>
      <c r="E269" s="57"/>
      <c r="F269" s="57"/>
      <c r="G269" s="57"/>
      <c r="H269" s="58"/>
      <c r="I269" s="58"/>
      <c r="J269" s="59"/>
      <c r="K269" s="59"/>
      <c r="L269" s="60"/>
      <c r="M269" s="60"/>
      <c r="N269" s="60"/>
      <c r="O269" s="60"/>
      <c r="P269" s="59"/>
      <c r="Q269" s="60"/>
      <c r="R269" s="61"/>
      <c r="S269" s="27"/>
      <c r="T269" s="27"/>
    </row>
    <row r="270" spans="1:20">
      <c r="A270" s="56"/>
      <c r="B270" s="56"/>
      <c r="C270" s="56"/>
      <c r="D270" s="56"/>
      <c r="E270" s="57"/>
      <c r="F270" s="57"/>
      <c r="G270" s="57"/>
      <c r="H270" s="58"/>
      <c r="I270" s="58"/>
      <c r="J270" s="59"/>
      <c r="K270" s="59"/>
      <c r="L270" s="60"/>
      <c r="M270" s="60"/>
      <c r="N270" s="60"/>
      <c r="O270" s="60"/>
      <c r="P270" s="59"/>
      <c r="Q270" s="60"/>
      <c r="R270" s="61"/>
      <c r="S270" s="27"/>
      <c r="T270" s="27"/>
    </row>
    <row r="271" spans="1:20">
      <c r="A271" s="27"/>
      <c r="B271" s="27"/>
      <c r="C271" s="27"/>
      <c r="D271" s="40"/>
      <c r="E271" s="27"/>
      <c r="F271" s="40"/>
      <c r="G271" s="40"/>
      <c r="H271" s="45"/>
      <c r="I271" s="45"/>
      <c r="J271" s="7"/>
      <c r="K271" s="7"/>
      <c r="L271" s="7"/>
      <c r="M271" s="7"/>
      <c r="N271" s="7"/>
      <c r="O271" s="7"/>
      <c r="P271" s="7"/>
      <c r="Q271" s="46"/>
      <c r="R271" s="7"/>
      <c r="S271" s="7"/>
      <c r="T271" s="27"/>
    </row>
    <row r="272" spans="1:20">
      <c r="A272" s="27"/>
      <c r="B272" s="27"/>
      <c r="C272" s="27"/>
      <c r="D272" s="27"/>
      <c r="E272" s="27"/>
      <c r="F272" s="27"/>
      <c r="G272" s="27"/>
      <c r="H272" s="27"/>
      <c r="I272" s="27"/>
      <c r="J272" s="27"/>
      <c r="K272" s="27"/>
      <c r="L272" s="27"/>
      <c r="M272" s="27"/>
      <c r="N272" s="27"/>
      <c r="O272" s="27"/>
      <c r="P272" s="27"/>
      <c r="Q272" s="27"/>
      <c r="R272" s="27"/>
      <c r="S272" s="27"/>
      <c r="T272" s="27"/>
    </row>
    <row r="273" spans="1:20">
      <c r="A273" s="27"/>
      <c r="B273" s="27"/>
      <c r="C273" s="27"/>
      <c r="D273" s="27"/>
      <c r="E273" s="27"/>
      <c r="F273" s="27"/>
      <c r="G273" s="27"/>
      <c r="H273" s="27"/>
      <c r="I273" s="27"/>
      <c r="J273" s="27"/>
      <c r="K273" s="27"/>
      <c r="L273" s="27"/>
      <c r="M273" s="27"/>
      <c r="N273" s="27"/>
      <c r="O273" s="27"/>
      <c r="P273" s="27"/>
      <c r="Q273" s="27"/>
      <c r="R273" s="27"/>
      <c r="S273" s="27"/>
      <c r="T273" s="27"/>
    </row>
    <row r="274" spans="1:20">
      <c r="A274" s="27"/>
      <c r="B274" s="27"/>
      <c r="C274" s="27"/>
      <c r="D274" s="27"/>
      <c r="E274" s="27"/>
      <c r="F274" s="27"/>
      <c r="G274" s="27"/>
      <c r="H274" s="27"/>
      <c r="I274" s="27"/>
      <c r="J274" s="27"/>
      <c r="K274" s="27"/>
      <c r="L274" s="27"/>
      <c r="M274" s="27"/>
      <c r="N274" s="27"/>
      <c r="O274" s="27"/>
      <c r="P274" s="27"/>
      <c r="Q274" s="27"/>
      <c r="R274" s="27"/>
      <c r="S274" s="27"/>
      <c r="T274" s="27"/>
    </row>
    <row r="275" spans="1:20">
      <c r="A275" s="27"/>
      <c r="B275" s="27"/>
      <c r="C275" s="27"/>
      <c r="D275" s="27"/>
      <c r="E275" s="27"/>
      <c r="F275" s="27"/>
      <c r="G275" s="27"/>
      <c r="H275" s="27"/>
      <c r="I275" s="27"/>
      <c r="J275" s="27"/>
      <c r="K275" s="27"/>
      <c r="L275" s="27"/>
      <c r="M275" s="27"/>
      <c r="N275" s="27"/>
      <c r="O275" s="27"/>
      <c r="P275" s="27"/>
      <c r="Q275" s="27"/>
      <c r="R275" s="27"/>
      <c r="S275" s="27"/>
      <c r="T275" s="27"/>
    </row>
    <row r="276" spans="1:20">
      <c r="A276" s="27"/>
      <c r="B276" s="27"/>
      <c r="C276" s="27"/>
      <c r="D276" s="27"/>
      <c r="E276" s="27"/>
      <c r="F276" s="27"/>
      <c r="G276" s="27"/>
      <c r="H276" s="27"/>
      <c r="I276" s="27"/>
      <c r="J276" s="27"/>
      <c r="K276" s="27"/>
      <c r="L276" s="27"/>
      <c r="M276" s="27"/>
      <c r="N276" s="27"/>
      <c r="O276" s="27"/>
      <c r="P276" s="27"/>
      <c r="Q276" s="27"/>
      <c r="R276" s="27"/>
      <c r="S276" s="27"/>
    </row>
    <row r="277" spans="1:20">
      <c r="A277" s="27"/>
      <c r="B277" s="27"/>
      <c r="C277" s="27"/>
      <c r="D277" s="27"/>
      <c r="E277" s="27"/>
      <c r="F277" s="27"/>
      <c r="G277" s="27"/>
      <c r="H277" s="27"/>
      <c r="I277" s="27"/>
      <c r="J277" s="27"/>
      <c r="K277" s="27"/>
      <c r="L277" s="27"/>
      <c r="M277" s="27"/>
      <c r="N277" s="27"/>
      <c r="O277" s="27"/>
      <c r="P277" s="27"/>
      <c r="Q277" s="27"/>
      <c r="R277" s="27"/>
      <c r="S277" s="27"/>
    </row>
    <row r="278" spans="1:20">
      <c r="A278" s="27"/>
      <c r="B278" s="27"/>
      <c r="C278" s="27"/>
      <c r="D278" s="27"/>
      <c r="E278" s="27"/>
      <c r="F278" s="27"/>
      <c r="G278" s="27"/>
      <c r="H278" s="27"/>
      <c r="I278" s="27"/>
      <c r="J278" s="27"/>
      <c r="K278" s="27"/>
      <c r="L278" s="27"/>
      <c r="M278" s="27"/>
      <c r="N278" s="27"/>
      <c r="O278" s="27"/>
      <c r="P278" s="27"/>
      <c r="Q278" s="27"/>
      <c r="R278" s="27"/>
      <c r="S278" s="27"/>
    </row>
    <row r="279" spans="1:20">
      <c r="A279" s="27"/>
      <c r="B279" s="27"/>
      <c r="C279" s="27"/>
      <c r="D279" s="27"/>
      <c r="E279" s="27"/>
      <c r="F279" s="27"/>
      <c r="G279" s="27"/>
      <c r="H279" s="27"/>
      <c r="I279" s="27"/>
      <c r="J279" s="27"/>
      <c r="K279" s="27"/>
      <c r="L279" s="27"/>
      <c r="M279" s="27"/>
      <c r="N279" s="27"/>
      <c r="O279" s="27"/>
      <c r="P279" s="27"/>
      <c r="Q279" s="27"/>
      <c r="R279" s="27"/>
      <c r="S279" s="27"/>
    </row>
    <row r="280" spans="1:20">
      <c r="A280" s="27"/>
      <c r="B280" s="27"/>
      <c r="C280" s="27"/>
      <c r="D280" s="27"/>
      <c r="E280" s="27"/>
      <c r="F280" s="27"/>
      <c r="G280" s="27"/>
      <c r="H280" s="27"/>
      <c r="I280" s="27"/>
      <c r="J280" s="27"/>
      <c r="K280" s="27"/>
      <c r="L280" s="27"/>
      <c r="M280" s="27"/>
      <c r="N280" s="27"/>
      <c r="O280" s="27"/>
      <c r="P280" s="27"/>
      <c r="Q280" s="27"/>
      <c r="R280" s="27"/>
      <c r="S280" s="27"/>
    </row>
    <row r="281" spans="1:20">
      <c r="A281" s="27"/>
      <c r="B281" s="27"/>
      <c r="C281" s="27"/>
      <c r="D281" s="27"/>
      <c r="E281" s="27"/>
      <c r="F281" s="27"/>
      <c r="G281" s="27"/>
      <c r="H281" s="27"/>
      <c r="I281" s="27"/>
      <c r="J281" s="27"/>
      <c r="K281" s="27"/>
      <c r="L281" s="27"/>
      <c r="M281" s="27"/>
      <c r="N281" s="27"/>
      <c r="O281" s="27"/>
      <c r="P281" s="27"/>
      <c r="Q281" s="27"/>
      <c r="R281" s="27"/>
      <c r="S281" s="27"/>
    </row>
    <row r="282" spans="1:20">
      <c r="A282" s="27"/>
      <c r="B282" s="27"/>
      <c r="C282" s="27"/>
      <c r="D282" s="27"/>
      <c r="E282" s="27"/>
      <c r="F282" s="27"/>
      <c r="G282" s="27"/>
      <c r="H282" s="27"/>
      <c r="I282" s="27"/>
      <c r="J282" s="27"/>
      <c r="K282" s="27"/>
      <c r="L282" s="27"/>
      <c r="M282" s="27"/>
      <c r="N282" s="27"/>
      <c r="O282" s="27"/>
      <c r="P282" s="27"/>
      <c r="Q282" s="27"/>
      <c r="R282" s="27"/>
      <c r="S282" s="27"/>
    </row>
    <row r="283" spans="1:20">
      <c r="A283" s="27"/>
      <c r="B283" s="27"/>
      <c r="C283" s="27"/>
      <c r="D283" s="27"/>
      <c r="E283" s="27"/>
      <c r="F283" s="27"/>
      <c r="G283" s="27"/>
      <c r="H283" s="27"/>
      <c r="I283" s="27"/>
      <c r="J283" s="27"/>
      <c r="K283" s="27"/>
      <c r="L283" s="27"/>
      <c r="M283" s="27"/>
      <c r="N283" s="27"/>
      <c r="O283" s="27"/>
      <c r="P283" s="27"/>
      <c r="Q283" s="27"/>
      <c r="R283" s="27"/>
      <c r="S283" s="27"/>
    </row>
    <row r="284" spans="1:20">
      <c r="A284" s="27"/>
      <c r="B284" s="27"/>
      <c r="C284" s="27"/>
      <c r="D284" s="27"/>
      <c r="E284" s="27"/>
      <c r="F284" s="27"/>
      <c r="G284" s="27"/>
      <c r="H284" s="27"/>
      <c r="I284" s="27"/>
      <c r="J284" s="27"/>
      <c r="K284" s="27"/>
      <c r="L284" s="27"/>
      <c r="M284" s="27"/>
      <c r="N284" s="27"/>
      <c r="O284" s="27"/>
      <c r="P284" s="27"/>
      <c r="Q284" s="27"/>
      <c r="R284" s="27"/>
      <c r="S284" s="27"/>
    </row>
    <row r="285" spans="1:20">
      <c r="A285" s="27"/>
      <c r="B285" s="27"/>
      <c r="C285" s="27"/>
      <c r="D285" s="27"/>
      <c r="E285" s="27"/>
      <c r="F285" s="27"/>
      <c r="G285" s="27"/>
      <c r="H285" s="27"/>
      <c r="I285" s="27"/>
      <c r="J285" s="27"/>
      <c r="K285" s="27"/>
      <c r="L285" s="27"/>
      <c r="M285" s="27"/>
      <c r="N285" s="27"/>
      <c r="O285" s="27"/>
      <c r="P285" s="27"/>
      <c r="Q285" s="27"/>
      <c r="R285" s="27"/>
      <c r="S285" s="27"/>
    </row>
    <row r="286" spans="1:20">
      <c r="A286" s="27"/>
      <c r="B286" s="27"/>
      <c r="C286" s="27"/>
      <c r="D286" s="27"/>
      <c r="E286" s="27"/>
      <c r="F286" s="27"/>
      <c r="G286" s="27"/>
      <c r="H286" s="27"/>
      <c r="I286" s="27"/>
      <c r="J286" s="27"/>
      <c r="K286" s="27"/>
      <c r="L286" s="27"/>
      <c r="M286" s="27"/>
      <c r="N286" s="27"/>
      <c r="O286" s="27"/>
      <c r="P286" s="27"/>
      <c r="Q286" s="27"/>
      <c r="R286" s="27"/>
      <c r="S286" s="27"/>
    </row>
    <row r="287" spans="1:20">
      <c r="A287" s="27"/>
      <c r="B287" s="27"/>
      <c r="C287" s="27"/>
      <c r="D287" s="27"/>
      <c r="E287" s="27"/>
      <c r="F287" s="27"/>
      <c r="G287" s="27"/>
      <c r="H287" s="27"/>
      <c r="I287" s="27"/>
      <c r="J287" s="27"/>
      <c r="K287" s="27"/>
      <c r="L287" s="27"/>
      <c r="M287" s="27"/>
      <c r="N287" s="27"/>
      <c r="O287" s="27"/>
      <c r="P287" s="27"/>
      <c r="Q287" s="27"/>
      <c r="R287" s="27"/>
      <c r="S287" s="27"/>
    </row>
    <row r="288" spans="1:20">
      <c r="A288" s="27"/>
      <c r="B288" s="27"/>
      <c r="C288" s="27"/>
      <c r="D288" s="27"/>
      <c r="E288" s="27"/>
      <c r="F288" s="27"/>
      <c r="G288" s="27"/>
      <c r="H288" s="27"/>
      <c r="I288" s="27"/>
      <c r="J288" s="27"/>
      <c r="K288" s="27"/>
      <c r="L288" s="27"/>
      <c r="M288" s="27"/>
      <c r="N288" s="27"/>
      <c r="O288" s="27"/>
      <c r="P288" s="27"/>
      <c r="Q288" s="27"/>
      <c r="R288" s="27"/>
      <c r="S288" s="27"/>
    </row>
    <row r="289" spans="1:19">
      <c r="A289" s="27"/>
      <c r="B289" s="27"/>
      <c r="C289" s="27"/>
      <c r="D289" s="27"/>
      <c r="E289" s="27"/>
      <c r="F289" s="27"/>
      <c r="G289" s="27"/>
      <c r="H289" s="27"/>
      <c r="I289" s="27"/>
      <c r="J289" s="27"/>
      <c r="K289" s="27"/>
      <c r="L289" s="27"/>
      <c r="M289" s="27"/>
      <c r="N289" s="27"/>
      <c r="O289" s="27"/>
      <c r="P289" s="27"/>
      <c r="Q289" s="27"/>
      <c r="R289" s="27"/>
      <c r="S289" s="27"/>
    </row>
    <row r="290" spans="1:19">
      <c r="A290" s="27"/>
      <c r="B290" s="27"/>
      <c r="C290" s="27"/>
      <c r="D290" s="27"/>
      <c r="E290" s="27"/>
      <c r="F290" s="27"/>
      <c r="G290" s="27"/>
      <c r="H290" s="27"/>
      <c r="I290" s="27"/>
      <c r="J290" s="27"/>
      <c r="K290" s="27"/>
      <c r="L290" s="27"/>
      <c r="M290" s="27"/>
      <c r="N290" s="27"/>
      <c r="O290" s="27"/>
      <c r="P290" s="27"/>
      <c r="Q290" s="27"/>
      <c r="R290" s="27"/>
      <c r="S290" s="27"/>
    </row>
    <row r="291" spans="1:19">
      <c r="A291" s="27"/>
      <c r="B291" s="27"/>
      <c r="C291" s="27"/>
      <c r="D291" s="27"/>
      <c r="E291" s="27"/>
      <c r="F291" s="27"/>
      <c r="G291" s="27"/>
      <c r="H291" s="27"/>
      <c r="I291" s="27"/>
      <c r="J291" s="27"/>
      <c r="K291" s="27"/>
      <c r="L291" s="27"/>
      <c r="M291" s="27"/>
      <c r="N291" s="27"/>
      <c r="O291" s="27"/>
      <c r="P291" s="27"/>
      <c r="Q291" s="27"/>
      <c r="R291" s="27"/>
      <c r="S291" s="27"/>
    </row>
    <row r="292" spans="1:19">
      <c r="A292" s="27"/>
      <c r="B292" s="27"/>
      <c r="C292" s="27"/>
      <c r="D292" s="27"/>
      <c r="E292" s="27"/>
      <c r="F292" s="27"/>
      <c r="G292" s="27"/>
      <c r="H292" s="27"/>
      <c r="I292" s="27"/>
      <c r="J292" s="27"/>
      <c r="K292" s="27"/>
      <c r="L292" s="27"/>
      <c r="M292" s="27"/>
      <c r="N292" s="27"/>
      <c r="O292" s="27"/>
      <c r="P292" s="27"/>
      <c r="Q292" s="27"/>
      <c r="R292" s="27"/>
      <c r="S292" s="27"/>
    </row>
    <row r="293" spans="1:19">
      <c r="A293" s="27"/>
      <c r="B293" s="27"/>
      <c r="C293" s="27"/>
      <c r="D293" s="27"/>
      <c r="E293" s="27"/>
      <c r="F293" s="27"/>
      <c r="G293" s="27"/>
      <c r="H293" s="27"/>
      <c r="I293" s="27"/>
      <c r="J293" s="27"/>
      <c r="K293" s="27"/>
      <c r="L293" s="27"/>
      <c r="M293" s="27"/>
      <c r="N293" s="27"/>
      <c r="O293" s="27"/>
      <c r="P293" s="27"/>
      <c r="Q293" s="27"/>
      <c r="R293" s="27"/>
      <c r="S293" s="27"/>
    </row>
    <row r="294" spans="1:19">
      <c r="A294" s="27"/>
      <c r="B294" s="27"/>
      <c r="C294" s="27"/>
      <c r="D294" s="27"/>
      <c r="E294" s="27"/>
      <c r="F294" s="27"/>
      <c r="G294" s="27"/>
      <c r="H294" s="27"/>
      <c r="I294" s="27"/>
      <c r="J294" s="27"/>
      <c r="K294" s="27"/>
      <c r="L294" s="27"/>
      <c r="M294" s="27"/>
      <c r="N294" s="27"/>
      <c r="O294" s="27"/>
      <c r="P294" s="27"/>
      <c r="Q294" s="27"/>
      <c r="R294" s="27"/>
      <c r="S294" s="27"/>
    </row>
    <row r="295" spans="1:19">
      <c r="A295" s="27"/>
      <c r="B295" s="27"/>
      <c r="C295" s="27"/>
      <c r="D295" s="27"/>
      <c r="E295" s="27"/>
      <c r="F295" s="27"/>
      <c r="G295" s="27"/>
      <c r="H295" s="27"/>
      <c r="I295" s="27"/>
      <c r="J295" s="27"/>
      <c r="K295" s="27"/>
      <c r="L295" s="27"/>
      <c r="M295" s="27"/>
      <c r="N295" s="27"/>
      <c r="O295" s="27"/>
      <c r="P295" s="27"/>
      <c r="Q295" s="27"/>
      <c r="R295" s="27"/>
      <c r="S295" s="27"/>
    </row>
    <row r="296" spans="1:19">
      <c r="A296" s="27"/>
      <c r="B296" s="27"/>
      <c r="C296" s="27"/>
      <c r="D296" s="27"/>
      <c r="E296" s="27"/>
      <c r="F296" s="27"/>
      <c r="G296" s="27"/>
      <c r="H296" s="27"/>
      <c r="I296" s="27"/>
      <c r="J296" s="27"/>
      <c r="K296" s="27"/>
      <c r="L296" s="27"/>
      <c r="M296" s="27"/>
      <c r="N296" s="27"/>
      <c r="O296" s="27"/>
      <c r="P296" s="27"/>
      <c r="Q296" s="27"/>
      <c r="R296" s="27"/>
      <c r="S296" s="27"/>
    </row>
    <row r="297" spans="1:19">
      <c r="A297" s="27"/>
      <c r="B297" s="27"/>
      <c r="C297" s="27"/>
      <c r="D297" s="27"/>
      <c r="E297" s="27"/>
      <c r="F297" s="27"/>
      <c r="G297" s="27"/>
      <c r="H297" s="27"/>
      <c r="I297" s="27"/>
      <c r="J297" s="27"/>
      <c r="K297" s="27"/>
      <c r="L297" s="27"/>
      <c r="M297" s="27"/>
      <c r="N297" s="27"/>
      <c r="O297" s="27"/>
      <c r="P297" s="27"/>
      <c r="Q297" s="27"/>
      <c r="R297" s="27"/>
      <c r="S297" s="27"/>
    </row>
    <row r="298" spans="1:19">
      <c r="A298" s="27"/>
      <c r="B298" s="27"/>
      <c r="C298" s="27"/>
      <c r="D298" s="27"/>
      <c r="E298" s="27"/>
      <c r="F298" s="27"/>
      <c r="G298" s="27"/>
      <c r="H298" s="27"/>
      <c r="I298" s="27"/>
      <c r="J298" s="27"/>
      <c r="K298" s="27"/>
      <c r="L298" s="27"/>
      <c r="M298" s="27"/>
      <c r="N298" s="27"/>
      <c r="O298" s="27"/>
      <c r="P298" s="27"/>
      <c r="Q298" s="27"/>
      <c r="R298" s="27"/>
      <c r="S298" s="27"/>
    </row>
  </sheetData>
  <sheetProtection formatCells="0" autoFilter="0"/>
  <conditionalFormatting sqref="A266:S298">
    <cfRule type="expression" dxfId="2" priority="1">
      <formula>(NOT($A266=""))</formula>
    </cfRule>
  </conditionalFormatting>
  <conditionalFormatting sqref="K4:K264">
    <cfRule type="cellIs" dxfId="1" priority="3" operator="equal">
      <formula>0</formula>
    </cfRule>
  </conditionalFormatting>
  <conditionalFormatting sqref="T264:T276">
    <cfRule type="expression" dxfId="0" priority="4">
      <formula>(NOT($A286=""))</formula>
    </cfRule>
  </conditionalFormatting>
  <dataValidations count="5">
    <dataValidation type="list" allowBlank="1" showInputMessage="1" showErrorMessage="1" sqref="F4:F264" xr:uid="{93F1211C-5786-4C75-8F7B-70C650F9946D}">
      <formula1>INDIRECT(E4)</formula1>
    </dataValidation>
    <dataValidation type="list" allowBlank="1" showInputMessage="1" showErrorMessage="1" sqref="E4:E264" xr:uid="{014E88DA-5A06-4E4C-940E-9EAE442CECFF}">
      <formula1>Tarif</formula1>
    </dataValidation>
    <dataValidation allowBlank="1" showErrorMessage="1" prompt="Wert darf nicht größer 1 sein." sqref="G185:G250" xr:uid="{9E893119-0D4B-4586-BAA3-988EC4A33B2B}"/>
    <dataValidation type="decimal" allowBlank="1" showInputMessage="1" showErrorMessage="1" errorTitle="Falsche Eingabe!" error="Wert darf nicht größer 1 sein!" sqref="H4:H264" xr:uid="{A96A8F9C-F99F-4C1E-AAF3-83D4F225DB88}">
      <formula1>0.01</formula1>
      <formula2>1</formula2>
    </dataValidation>
    <dataValidation type="list" allowBlank="1" showInputMessage="1" showErrorMessage="1" sqref="D4:D264" xr:uid="{54720315-58CC-417E-9D22-D110207455B7}">
      <formula1>Qualifikation_FL</formula1>
    </dataValidation>
  </dataValidations>
  <pageMargins left="0.7" right="0.7" top="0.78740157499999996" bottom="0.78740157499999996"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dimension ref="A1:D36"/>
  <sheetViews>
    <sheetView showGridLines="0" zoomScale="120" zoomScaleNormal="120" workbookViewId="0">
      <selection activeCell="D37" sqref="D37"/>
    </sheetView>
  </sheetViews>
  <sheetFormatPr baseColWidth="10" defaultRowHeight="15"/>
  <cols>
    <col min="1" max="1" width="5.85546875" customWidth="1"/>
    <col min="2" max="2" width="30.7109375" customWidth="1"/>
    <col min="3" max="3" width="16.42578125" customWidth="1"/>
    <col min="4" max="4" width="43" customWidth="1"/>
    <col min="5" max="5" width="5.140625" customWidth="1"/>
  </cols>
  <sheetData>
    <row r="1" spans="1:4" ht="18.75">
      <c r="A1" s="282" t="s">
        <v>208</v>
      </c>
      <c r="B1" s="282"/>
      <c r="C1" s="282"/>
      <c r="D1" s="282"/>
    </row>
    <row r="2" spans="1:4" ht="15.75" thickBot="1">
      <c r="A2" s="283" t="s">
        <v>0</v>
      </c>
      <c r="B2" s="284"/>
      <c r="C2" s="148" t="s">
        <v>197</v>
      </c>
      <c r="D2" s="149" t="s">
        <v>198</v>
      </c>
    </row>
    <row r="3" spans="1:4">
      <c r="A3" s="285"/>
      <c r="B3" s="286"/>
      <c r="C3" s="138"/>
      <c r="D3" s="139"/>
    </row>
    <row r="4" spans="1:4">
      <c r="A4" s="287"/>
      <c r="B4" s="288"/>
      <c r="C4" s="140"/>
      <c r="D4" s="141"/>
    </row>
    <row r="5" spans="1:4">
      <c r="A5" s="287"/>
      <c r="B5" s="288"/>
      <c r="C5" s="140"/>
      <c r="D5" s="141"/>
    </row>
    <row r="6" spans="1:4">
      <c r="A6" s="287"/>
      <c r="B6" s="288"/>
      <c r="C6" s="142"/>
      <c r="D6" s="141"/>
    </row>
    <row r="7" spans="1:4" ht="15.75" thickBot="1">
      <c r="A7" s="289"/>
      <c r="B7" s="290"/>
      <c r="C7" s="143"/>
      <c r="D7" s="144"/>
    </row>
    <row r="8" spans="1:4">
      <c r="A8" s="281" t="s">
        <v>202</v>
      </c>
      <c r="B8" s="281"/>
      <c r="C8" s="129">
        <f>SUM(C3:C7)</f>
        <v>0</v>
      </c>
    </row>
    <row r="9" spans="1:4" ht="9" customHeight="1"/>
    <row r="10" spans="1:4" ht="18.75">
      <c r="A10" s="282" t="s">
        <v>209</v>
      </c>
      <c r="B10" s="282"/>
      <c r="C10" s="282"/>
      <c r="D10" s="282"/>
    </row>
    <row r="11" spans="1:4" ht="15.75" thickBot="1">
      <c r="A11" s="283" t="s">
        <v>0</v>
      </c>
      <c r="B11" s="284"/>
      <c r="C11" s="150" t="s">
        <v>210</v>
      </c>
      <c r="D11" s="149" t="s">
        <v>198</v>
      </c>
    </row>
    <row r="12" spans="1:4">
      <c r="A12" s="285"/>
      <c r="B12" s="286"/>
      <c r="C12" s="145"/>
      <c r="D12" s="139"/>
    </row>
    <row r="13" spans="1:4">
      <c r="A13" s="287"/>
      <c r="B13" s="288"/>
      <c r="C13" s="146"/>
      <c r="D13" s="141"/>
    </row>
    <row r="14" spans="1:4">
      <c r="A14" s="287"/>
      <c r="B14" s="288"/>
      <c r="C14" s="146"/>
      <c r="D14" s="141"/>
    </row>
    <row r="15" spans="1:4">
      <c r="A15" s="287"/>
      <c r="B15" s="288"/>
      <c r="C15" s="146"/>
      <c r="D15" s="141"/>
    </row>
    <row r="16" spans="1:4" ht="15.75" thickBot="1">
      <c r="A16" s="289"/>
      <c r="B16" s="290"/>
      <c r="C16" s="147"/>
      <c r="D16" s="144"/>
    </row>
    <row r="17" spans="1:4">
      <c r="A17" s="281" t="s">
        <v>202</v>
      </c>
      <c r="B17" s="281"/>
      <c r="C17" s="130">
        <f>SUM(C12:C16)</f>
        <v>0</v>
      </c>
    </row>
    <row r="18" spans="1:4" ht="9.75" customHeight="1"/>
    <row r="19" spans="1:4" ht="18.75">
      <c r="A19" s="131" t="s">
        <v>38</v>
      </c>
      <c r="B19" s="131"/>
      <c r="C19" s="131"/>
      <c r="D19" s="27"/>
    </row>
    <row r="20" spans="1:4" ht="15.75" thickBot="1">
      <c r="A20" s="128" t="s">
        <v>39</v>
      </c>
      <c r="B20" s="128" t="s">
        <v>40</v>
      </c>
      <c r="C20" s="151" t="s">
        <v>41</v>
      </c>
      <c r="D20" s="128" t="s">
        <v>198</v>
      </c>
    </row>
    <row r="21" spans="1:4">
      <c r="A21" t="s">
        <v>42</v>
      </c>
      <c r="B21" t="s">
        <v>43</v>
      </c>
      <c r="C21" s="152">
        <v>7.2999999999999995E-2</v>
      </c>
      <c r="D21" t="s">
        <v>50</v>
      </c>
    </row>
    <row r="22" spans="1:4">
      <c r="A22" t="s">
        <v>264</v>
      </c>
      <c r="B22" t="s">
        <v>265</v>
      </c>
      <c r="C22" s="257">
        <v>1.4500000000000001E-2</v>
      </c>
      <c r="D22" t="s">
        <v>50</v>
      </c>
    </row>
    <row r="23" spans="1:4">
      <c r="A23" t="s">
        <v>44</v>
      </c>
      <c r="B23" t="s">
        <v>45</v>
      </c>
      <c r="C23" s="152">
        <v>9.2999999999999999E-2</v>
      </c>
      <c r="D23" t="s">
        <v>50</v>
      </c>
    </row>
    <row r="24" spans="1:4">
      <c r="A24" t="s">
        <v>46</v>
      </c>
      <c r="B24" t="s">
        <v>47</v>
      </c>
      <c r="C24" s="152">
        <v>1.2999999999999999E-2</v>
      </c>
      <c r="D24" t="s">
        <v>50</v>
      </c>
    </row>
    <row r="25" spans="1:4">
      <c r="A25" t="s">
        <v>48</v>
      </c>
      <c r="B25" t="s">
        <v>49</v>
      </c>
      <c r="C25" s="152">
        <v>1.7999999999999999E-2</v>
      </c>
      <c r="D25" t="s">
        <v>50</v>
      </c>
    </row>
    <row r="26" spans="1:4">
      <c r="A26" t="s">
        <v>52</v>
      </c>
      <c r="B26" t="s">
        <v>53</v>
      </c>
      <c r="C26" s="153">
        <v>0</v>
      </c>
      <c r="D26" t="s">
        <v>188</v>
      </c>
    </row>
    <row r="27" spans="1:4" ht="15.75" thickBot="1">
      <c r="A27" s="132" t="s">
        <v>54</v>
      </c>
      <c r="B27" s="132" t="s">
        <v>51</v>
      </c>
      <c r="C27" s="262">
        <v>1.5E-3</v>
      </c>
      <c r="D27" s="132" t="s">
        <v>286</v>
      </c>
    </row>
    <row r="28" spans="1:4">
      <c r="A28" s="281" t="s">
        <v>55</v>
      </c>
      <c r="B28" s="281"/>
      <c r="C28" s="154">
        <f>SUM(C21:C27)</f>
        <v>0.21299999999999999</v>
      </c>
      <c r="D28" s="133"/>
    </row>
    <row r="29" spans="1:4" ht="9" customHeight="1">
      <c r="C29" s="155"/>
    </row>
    <row r="30" spans="1:4" ht="18.75">
      <c r="A30" s="131" t="s">
        <v>236</v>
      </c>
      <c r="B30" s="134"/>
      <c r="C30" s="258">
        <v>0.314</v>
      </c>
    </row>
    <row r="31" spans="1:4">
      <c r="C31" s="155"/>
    </row>
    <row r="32" spans="1:4">
      <c r="B32" t="s">
        <v>181</v>
      </c>
      <c r="C32" s="259">
        <v>101400</v>
      </c>
    </row>
    <row r="33" spans="1:3">
      <c r="B33" t="s">
        <v>182</v>
      </c>
      <c r="C33" s="259">
        <v>69750</v>
      </c>
    </row>
    <row r="34" spans="1:3" ht="9" customHeight="1"/>
    <row r="35" spans="1:3">
      <c r="A35" s="135"/>
      <c r="B35" s="136"/>
    </row>
    <row r="36" spans="1:3">
      <c r="A36" s="135"/>
      <c r="B36" s="137"/>
    </row>
  </sheetData>
  <sheetProtection algorithmName="SHA-512" hashValue="BCiitvSflxDjBNAqyY07tcYJSramMhCK5Jx1dOMUkXQsdtqUOARWpLFh8EhjA6lmY2n9W4J7BAyT07TdSCj/0A==" saltValue="kgd6SnvMA1I3Ga6rUVdTmQ==" spinCount="100000" sheet="1" formatCells="0"/>
  <mergeCells count="17">
    <mergeCell ref="A6:B6"/>
    <mergeCell ref="A7:B7"/>
    <mergeCell ref="A8:B8"/>
    <mergeCell ref="A1:D1"/>
    <mergeCell ref="A3:B3"/>
    <mergeCell ref="A4:B4"/>
    <mergeCell ref="A5:B5"/>
    <mergeCell ref="A2:B2"/>
    <mergeCell ref="A28:B28"/>
    <mergeCell ref="A10:D10"/>
    <mergeCell ref="A11:B11"/>
    <mergeCell ref="A12:B12"/>
    <mergeCell ref="A13:B13"/>
    <mergeCell ref="A14:B14"/>
    <mergeCell ref="A15:B15"/>
    <mergeCell ref="A16:B16"/>
    <mergeCell ref="A17:B17"/>
  </mergeCells>
  <pageMargins left="0.70866141732283472" right="0.70866141732283472" top="0.51181102362204722" bottom="0.51181102362204722" header="0.31496062992125984" footer="0.31496062992125984"/>
  <pageSetup paperSize="9" orientation="landscape" horizontalDpi="4294967295" verticalDpi="4294967295"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88B3D-C33B-4B26-AA9C-82C67CDE6D05}">
  <sheetPr codeName="Tabelle18"/>
  <dimension ref="A1:X35"/>
  <sheetViews>
    <sheetView zoomScale="110" zoomScaleNormal="110" workbookViewId="0">
      <pane ySplit="4" topLeftCell="A5" activePane="bottomLeft" state="frozen"/>
      <selection pane="bottomLeft" activeCell="F22" sqref="F22"/>
    </sheetView>
  </sheetViews>
  <sheetFormatPr baseColWidth="10" defaultColWidth="11.42578125" defaultRowHeight="15"/>
  <cols>
    <col min="1" max="1" width="12" customWidth="1"/>
    <col min="2" max="2" width="30.42578125" customWidth="1"/>
    <col min="3" max="3" width="14.5703125" customWidth="1"/>
    <col min="4" max="5" width="14.140625" customWidth="1"/>
    <col min="6" max="6" width="12.85546875" customWidth="1"/>
    <col min="7" max="7" width="24.140625" customWidth="1"/>
    <col min="19" max="19" width="12" customWidth="1"/>
    <col min="21" max="22" width="11.42578125" style="194"/>
  </cols>
  <sheetData>
    <row r="1" spans="1:22">
      <c r="B1" s="291" t="s">
        <v>366</v>
      </c>
      <c r="C1" s="291"/>
      <c r="D1" s="291"/>
      <c r="E1" s="291"/>
      <c r="F1" s="291"/>
      <c r="G1" s="291"/>
      <c r="U1"/>
      <c r="V1"/>
    </row>
    <row r="2" spans="1:22">
      <c r="U2"/>
      <c r="V2"/>
    </row>
    <row r="3" spans="1:22">
      <c r="A3" s="292" t="s">
        <v>296</v>
      </c>
      <c r="B3" s="292"/>
      <c r="C3" s="292"/>
      <c r="D3" s="292"/>
      <c r="E3" s="292"/>
      <c r="F3" s="292"/>
      <c r="G3" s="292"/>
    </row>
    <row r="4" spans="1:22" ht="44.25" customHeight="1" thickBot="1">
      <c r="A4" s="309" t="s">
        <v>285</v>
      </c>
      <c r="B4" s="310"/>
      <c r="C4" s="73" t="s">
        <v>226</v>
      </c>
      <c r="D4" s="74" t="s">
        <v>189</v>
      </c>
      <c r="E4" s="74" t="s">
        <v>345</v>
      </c>
      <c r="F4" s="74" t="s">
        <v>297</v>
      </c>
      <c r="G4" s="74" t="s">
        <v>187</v>
      </c>
      <c r="S4" s="196"/>
    </row>
    <row r="5" spans="1:22" ht="24" customHeight="1">
      <c r="A5" s="311" t="s">
        <v>186</v>
      </c>
      <c r="B5" s="312"/>
      <c r="C5" s="53"/>
      <c r="D5" s="53"/>
      <c r="E5" s="53"/>
      <c r="F5" s="53"/>
      <c r="G5" s="156"/>
    </row>
    <row r="6" spans="1:22" ht="27" customHeight="1">
      <c r="A6" s="315" t="s">
        <v>190</v>
      </c>
      <c r="B6" s="102" t="s">
        <v>287</v>
      </c>
      <c r="C6" s="157">
        <f>SUMIF('(A) Pers. BL'!$I$4:$I$122,Tariftabellen!U25,'(A) Pers. BL'!$H$4:$H$122)+SUMIF('(A) Pers. BL'!$I$4:$I$122,Tariftabellen!V25,'(A) Pers. BL'!$H$4:$H$122)</f>
        <v>0</v>
      </c>
      <c r="D6" s="158">
        <f>SUMIF('(A) Pers. BL'!$I$4:$I$122,Tariftabellen!U25,'(A) Pers. BL'!$S$4:$S$122)</f>
        <v>0</v>
      </c>
      <c r="E6" s="158">
        <f>SUMIF('(A) Pers. BL'!$I$4:$I$122,Tariftabellen!V25,'(A) Pers. BL'!$S$4:$S$122)</f>
        <v>0</v>
      </c>
      <c r="F6" s="219">
        <f>IF(ISERROR((D6+E6)/C6),0,(D6+E6)/C6)</f>
        <v>0</v>
      </c>
      <c r="G6" s="161"/>
      <c r="S6" s="197"/>
    </row>
    <row r="7" spans="1:22" ht="27.6" customHeight="1">
      <c r="A7" s="316"/>
      <c r="B7" s="75" t="s">
        <v>288</v>
      </c>
      <c r="C7" s="157">
        <f>SUMIF('(A) Pers. BL'!$I$4:$I$122,Tariftabellen!U28,'(A) Pers. BL'!$H$4:$H$122)+SUMIF('(A) Pers. BL'!$I$4:$I$122,Tariftabellen!V28,'(A) Pers. BL'!$H$4:$H$122)</f>
        <v>0</v>
      </c>
      <c r="D7" s="158">
        <f>SUMIF('(A) Pers. BL'!$I$4:$I$122,Tariftabellen!U28,'(A) Pers. BL'!$S$4:$S$122)</f>
        <v>0</v>
      </c>
      <c r="E7" s="158">
        <f>SUMIF('(A) Pers. BL'!$I$4:$I$122,Tariftabellen!V28,'(A) Pers. BL'!$S$4:$S$122)</f>
        <v>0</v>
      </c>
      <c r="F7" s="219">
        <f t="shared" ref="F7:F35" si="0">IF(ISERROR((D7+E7)/C7),0,(D7+E7)/C7)</f>
        <v>0</v>
      </c>
      <c r="G7" s="161"/>
      <c r="S7" s="197"/>
    </row>
    <row r="8" spans="1:22" ht="29.25" customHeight="1">
      <c r="A8" s="317" t="s">
        <v>346</v>
      </c>
      <c r="B8" s="102" t="s">
        <v>349</v>
      </c>
      <c r="C8" s="157">
        <f>SUMIF('(A) Pers. BL'!$I$4:$I$122,Tariftabellen!U35,'(A) Pers. BL'!$H$4:$H$122)+SUMIF('(A) Pers. BL'!$I$4:$I$122,Tariftabellen!V35,'(A) Pers. BL'!$H$4:$H$122)</f>
        <v>0</v>
      </c>
      <c r="D8" s="158">
        <f>SUMIF('(A) Pers. BL'!$I$4:$I$122,Tariftabellen!U35,'(A) Pers. BL'!$S$4:$S$122)</f>
        <v>0</v>
      </c>
      <c r="E8" s="158">
        <f>SUMIF('(A) Pers. BL'!$I$4:$I$122,Tariftabellen!V35,'(A) Pers. BL'!$S$4:$S$122)</f>
        <v>0</v>
      </c>
      <c r="F8" s="219">
        <f t="shared" si="0"/>
        <v>0</v>
      </c>
      <c r="G8" s="296" t="s">
        <v>583</v>
      </c>
      <c r="S8" s="197"/>
    </row>
    <row r="9" spans="1:22" ht="21.6" customHeight="1">
      <c r="A9" s="317"/>
      <c r="B9" s="102" t="s">
        <v>365</v>
      </c>
      <c r="C9" s="157">
        <f>SUMIF('(A) Pers. BL'!$I$4:$I$122,Tariftabellen!U37,'(A) Pers. BL'!$H$4:$H$122)+SUMIF('(A) Pers. BL'!$I$4:$I$122,Tariftabellen!V37,'(A) Pers. BL'!$H$4:$H$122)</f>
        <v>0</v>
      </c>
      <c r="D9" s="158">
        <f>SUMIF('(A) Pers. BL'!$I$4:$I$122,Tariftabellen!U37,'(A) Pers. BL'!$S$4:$S$122)</f>
        <v>0</v>
      </c>
      <c r="E9" s="158">
        <f>SUMIF('(A) Pers. BL'!$I$4:$I$122,Tariftabellen!V37,'(A) Pers. BL'!$S$4:$S$122)</f>
        <v>0</v>
      </c>
      <c r="F9" s="219">
        <f t="shared" ref="F9" si="1">IF(ISERROR((D9+E9)/C9),0,(D9+E9)/C9)</f>
        <v>0</v>
      </c>
      <c r="G9" s="297"/>
      <c r="S9" s="197"/>
    </row>
    <row r="10" spans="1:22" ht="27.6" customHeight="1">
      <c r="A10" s="318"/>
      <c r="B10" s="222" t="s">
        <v>347</v>
      </c>
      <c r="C10" s="157">
        <f>SUMIF('(A) Pers. BL'!$I$4:$I$122,Tariftabellen!U38,'(A) Pers. BL'!$H$4:$H$122)+SUMIF('(A) Pers. BL'!$I$4:$I$122,Tariftabellen!V38,'(A) Pers. BL'!$H$4:$H$122)</f>
        <v>0</v>
      </c>
      <c r="D10" s="158">
        <f>SUMIF('(A) Pers. BL'!$I$4:$I$122,Tariftabellen!U38,'(A) Pers. BL'!$S$4:$S$122)</f>
        <v>0</v>
      </c>
      <c r="E10" s="158">
        <f>SUMIF('(A) Pers. BL'!$I$4:$I$122,Tariftabellen!V38,'(A) Pers. BL'!$S$4:$S$122)</f>
        <v>0</v>
      </c>
      <c r="F10" s="219">
        <f t="shared" si="0"/>
        <v>0</v>
      </c>
      <c r="G10" s="298"/>
      <c r="S10" s="198"/>
    </row>
    <row r="11" spans="1:22" ht="14.45" customHeight="1">
      <c r="A11" s="319" t="s">
        <v>358</v>
      </c>
      <c r="B11" s="245" t="s">
        <v>357</v>
      </c>
      <c r="C11" s="157">
        <f>(SUMIF('(A) Pers. BL'!$I$4:$I$122,Tariftabellen!U47,'(A) Pers. BL'!$H$4:$H$122)+SUMIF('(A) Pers. BL'!$I$4:$I$122,Tariftabellen!V47,'(A) Pers. BL'!$H$4:$H$122))</f>
        <v>0</v>
      </c>
      <c r="D11" s="158">
        <f>SUMIF('(A) Pers. BL'!$I$4:$I$122,Tariftabellen!U47,'(A) Pers. BL'!$S$4:$S$122)</f>
        <v>0</v>
      </c>
      <c r="E11" s="158">
        <f>SUMIF('(A) Pers. BL'!$I$4:$I$122,Tariftabellen!V47,'(A) Pers. BL'!$S$4:$S$122)</f>
        <v>0</v>
      </c>
      <c r="F11" s="219">
        <f t="shared" si="0"/>
        <v>0</v>
      </c>
      <c r="G11" s="236"/>
      <c r="S11" s="198"/>
      <c r="T11" s="194"/>
    </row>
    <row r="12" spans="1:22" ht="14.45" customHeight="1">
      <c r="A12" s="317"/>
      <c r="B12" s="224" t="s">
        <v>168</v>
      </c>
      <c r="C12" s="200">
        <f>SUMIF('(A) Pers. BL'!$I$4:$I$122,Tariftabellen!U48,'(A) Pers. BL'!$H$4:$H$122)+SUMIF('(A) Pers. BL'!$I$4:$I$122,Tariftabellen!V48,'(A) Pers. BL'!$H$4:$H$122)</f>
        <v>0</v>
      </c>
      <c r="D12" s="179">
        <f>SUMIF('(A) Pers. BL'!$I$4:$I$122,Tariftabellen!U48,'(A) Pers. BL'!$S$4:$S$122)</f>
        <v>0</v>
      </c>
      <c r="E12" s="179">
        <f>SUMIF('(A) Pers. BL'!$I$4:$I$122,Tariftabellen!V48,'(A) Pers. BL'!$S$4:$S$122)</f>
        <v>0</v>
      </c>
      <c r="F12" s="180">
        <f>IF(ISERROR((D12+E12)/C12),0,(D12+E12)/C12)</f>
        <v>0</v>
      </c>
      <c r="G12" s="253"/>
      <c r="N12" s="194"/>
      <c r="O12" s="194"/>
      <c r="P12" s="194"/>
      <c r="Q12" s="194"/>
      <c r="U12"/>
      <c r="V12"/>
    </row>
    <row r="13" spans="1:22">
      <c r="A13" s="317"/>
      <c r="B13" s="225" t="s">
        <v>170</v>
      </c>
      <c r="C13" s="201">
        <f>SUMIF('(A) Pers. BL'!$I$4:$I$122,Tariftabellen!U49,'(A) Pers. BL'!$H$4:$H$122)+SUMIF('(A) Pers. BL'!$I$4:$I$122,Tariftabellen!V49,'(A) Pers. BL'!$H$4:$H$122)</f>
        <v>0</v>
      </c>
      <c r="D13" s="178">
        <f>SUMIF('(A) Pers. BL'!$I$4:$I$122,Tariftabellen!U49,'(A) Pers. BL'!$S$4:$S$122)</f>
        <v>0</v>
      </c>
      <c r="E13" s="178">
        <f>SUMIF('(A) Pers. BL'!$I$4:$I$122,Tariftabellen!V49,'(A) Pers. BL'!$S$4:$S$122)</f>
        <v>0</v>
      </c>
      <c r="F13" s="178">
        <f>IF(ISERROR((D13+E13)/C13),0,(D13+E13)/C13)</f>
        <v>0</v>
      </c>
      <c r="G13" s="163"/>
      <c r="N13" s="194"/>
      <c r="O13" s="194"/>
      <c r="P13" s="194"/>
      <c r="Q13" s="194"/>
      <c r="U13"/>
      <c r="V13"/>
    </row>
    <row r="14" spans="1:22">
      <c r="A14" s="317"/>
      <c r="B14" s="246" t="s">
        <v>169</v>
      </c>
      <c r="C14" s="248">
        <f>SUMIF('(A) Pers. BL'!$I$4:$I$122,Tariftabellen!U50,'(A) Pers. BL'!$H$4:$H$122)+SUMIF('(A) Pers. BL'!$I$4:$I$122,Tariftabellen!V50,'(A) Pers. BL'!$H$4:$H$122)</f>
        <v>0</v>
      </c>
      <c r="D14" s="247">
        <f>SUMIF('(A) Pers. BL'!$I$4:$I$122,Tariftabellen!U50,'(A) Pers. BL'!$S$4:$S$122)</f>
        <v>0</v>
      </c>
      <c r="E14" s="247">
        <f>SUMIF('(A) Pers. BL'!$I$4:$I$122,Tariftabellen!V50,'(A) Pers. BL'!$S$4:$S$122)</f>
        <v>0</v>
      </c>
      <c r="F14" s="247">
        <f>IF(ISERROR((D14+E14)/C14),0,(D14+E14)/C14)</f>
        <v>0</v>
      </c>
      <c r="G14" s="254"/>
      <c r="N14" s="194"/>
      <c r="O14" s="194"/>
      <c r="P14" s="194"/>
      <c r="Q14" s="194"/>
      <c r="U14"/>
      <c r="V14"/>
    </row>
    <row r="15" spans="1:22" ht="14.45" customHeight="1">
      <c r="A15" s="313" t="s">
        <v>284</v>
      </c>
      <c r="B15" s="76" t="s">
        <v>192</v>
      </c>
      <c r="C15" s="157">
        <f>SUMIF('(A) Pers. BL'!$I$4:$I$122,Tariftabellen!U42,'(A) Pers. BL'!$H$4:$H$122)+SUMIF('(A) Pers. BL'!$I$4:$I$122,Tariftabellen!V42,'(A) Pers. BL'!$H$4:$H$122)</f>
        <v>0</v>
      </c>
      <c r="D15" s="158">
        <f>SUMIF('(A) Pers. BL'!$I$4:$I$122,Tariftabellen!U42,'(A) Pers. BL'!$S$4:$S122)</f>
        <v>0</v>
      </c>
      <c r="E15" s="158">
        <f>SUMIF('(A) Pers. BL'!$I$4:$I$122,Tariftabellen!V42,'(A) Pers. BL'!$S$4:$S122)</f>
        <v>0</v>
      </c>
      <c r="F15" s="219">
        <f t="shared" si="0"/>
        <v>0</v>
      </c>
      <c r="G15" s="162"/>
      <c r="S15" s="199"/>
    </row>
    <row r="16" spans="1:22">
      <c r="A16" s="314"/>
      <c r="B16" s="76" t="s">
        <v>191</v>
      </c>
      <c r="C16" s="159">
        <f>SUMIF('(A) Pers. BL'!$I$4:$I$122,Tariftabellen!U43,'(A) Pers. BL'!$H$4:$H$122)+SUMIF('(A) Pers. BL'!$I$4:$I$122,Tariftabellen!V43,'(A) Pers. BL'!$H$4:$H$122)</f>
        <v>0</v>
      </c>
      <c r="D16" s="158">
        <f>SUMIF('(A) Pers. BL'!$I$4:$I$122,Tariftabellen!U43,'(A) Pers. BL'!$S$4:$S123)</f>
        <v>0</v>
      </c>
      <c r="E16" s="158">
        <f>SUMIF('(A) Pers. BL'!$I$4:$I$122,Tariftabellen!V43,'(A) Pers. BL'!$S$4:$S123)</f>
        <v>0</v>
      </c>
      <c r="F16" s="219">
        <f t="shared" si="0"/>
        <v>0</v>
      </c>
      <c r="G16" s="162"/>
      <c r="S16" s="199"/>
    </row>
    <row r="17" spans="1:24">
      <c r="A17" s="314"/>
      <c r="B17" s="76" t="s">
        <v>193</v>
      </c>
      <c r="C17" s="159">
        <f>SUMIF('(A) Pers. BL'!$I$4:$I$122,Tariftabellen!U44,'(A) Pers. BL'!$H$4:$H$122)+SUMIF('(A) Pers. BL'!$I$4:$I$122,Tariftabellen!V44,'(A) Pers. BL'!$H$4:$H$122)</f>
        <v>0</v>
      </c>
      <c r="D17" s="158">
        <f>SUMIF('(A) Pers. BL'!$I$4:$I$122,Tariftabellen!U44,'(A) Pers. BL'!$S$4:$S124)</f>
        <v>0</v>
      </c>
      <c r="E17" s="158">
        <f>SUMIF('(A) Pers. BL'!$I$4:$I$122,Tariftabellen!V44,'(A) Pers. BL'!$S$4:$S124)</f>
        <v>0</v>
      </c>
      <c r="F17" s="219">
        <f t="shared" si="0"/>
        <v>0</v>
      </c>
      <c r="G17" s="162"/>
      <c r="S17" s="199"/>
    </row>
    <row r="18" spans="1:24" ht="15.75" thickBot="1">
      <c r="A18" s="314"/>
      <c r="B18" s="76" t="s">
        <v>289</v>
      </c>
      <c r="C18" s="159">
        <f>SUMIF('(A) Pers. BL'!$I$4:$I$122,Tariftabellen!U45,'(A) Pers. BL'!$H$4:$H$122)+SUMIF('(A) Pers. BL'!$I$4:$I$122,Tariftabellen!V45,'(A) Pers. BL'!$H$4:$H$122)</f>
        <v>0</v>
      </c>
      <c r="D18" s="158">
        <f>SUMIF('(A) Pers. BL'!$I$4:$I$122,Tariftabellen!U45,'(A) Pers. BL'!$S$4:$S125)</f>
        <v>0</v>
      </c>
      <c r="E18" s="158">
        <f>SUMIF('(A) Pers. BL'!$I$4:$I$122,Tariftabellen!V45,'(A) Pers. BL'!$S$4:$S125)</f>
        <v>0</v>
      </c>
      <c r="F18" s="219">
        <f t="shared" si="0"/>
        <v>0</v>
      </c>
      <c r="G18" s="162"/>
      <c r="S18" s="199"/>
    </row>
    <row r="19" spans="1:24" ht="15.75" thickBot="1">
      <c r="A19" s="223"/>
      <c r="B19" s="226"/>
      <c r="C19" s="227"/>
      <c r="D19" s="228"/>
      <c r="E19" s="255"/>
      <c r="F19" s="229"/>
      <c r="G19" s="230"/>
      <c r="H19" s="322" t="s">
        <v>353</v>
      </c>
      <c r="I19" s="323"/>
      <c r="J19" s="323"/>
      <c r="K19" s="323"/>
      <c r="L19" s="323"/>
      <c r="M19" s="323"/>
      <c r="N19" s="323"/>
      <c r="O19" s="323"/>
      <c r="P19" s="323"/>
      <c r="Q19" s="323"/>
      <c r="R19" s="324"/>
      <c r="S19" s="235"/>
      <c r="T19" s="243"/>
    </row>
    <row r="20" spans="1:24" ht="18.399999999999999" customHeight="1">
      <c r="A20" s="305" t="s">
        <v>267</v>
      </c>
      <c r="B20" s="306"/>
      <c r="C20" s="299"/>
      <c r="D20" s="300"/>
      <c r="E20" s="300"/>
      <c r="F20" s="300"/>
      <c r="G20" s="301"/>
      <c r="H20" s="320" t="s">
        <v>298</v>
      </c>
      <c r="I20" s="320"/>
      <c r="J20" s="320" t="s">
        <v>299</v>
      </c>
      <c r="K20" s="320"/>
      <c r="L20" s="320" t="s">
        <v>300</v>
      </c>
      <c r="M20" s="320"/>
      <c r="N20" s="320" t="s">
        <v>301</v>
      </c>
      <c r="O20" s="320"/>
      <c r="P20" s="325" t="s">
        <v>168</v>
      </c>
      <c r="Q20" s="327" t="s">
        <v>306</v>
      </c>
      <c r="R20" s="329" t="s">
        <v>307</v>
      </c>
      <c r="S20" s="320" t="s">
        <v>356</v>
      </c>
      <c r="T20" s="196"/>
    </row>
    <row r="21" spans="1:24" ht="18.399999999999999" customHeight="1" thickBot="1">
      <c r="A21" s="307"/>
      <c r="B21" s="308"/>
      <c r="C21" s="302"/>
      <c r="D21" s="303"/>
      <c r="E21" s="303"/>
      <c r="F21" s="303"/>
      <c r="G21" s="304"/>
      <c r="H21" s="238" t="s">
        <v>354</v>
      </c>
      <c r="I21" s="237" t="s">
        <v>355</v>
      </c>
      <c r="J21" s="238" t="s">
        <v>354</v>
      </c>
      <c r="K21" s="237" t="s">
        <v>355</v>
      </c>
      <c r="L21" s="238" t="s">
        <v>354</v>
      </c>
      <c r="M21" s="237" t="s">
        <v>355</v>
      </c>
      <c r="N21" s="238" t="s">
        <v>354</v>
      </c>
      <c r="O21" s="237" t="s">
        <v>355</v>
      </c>
      <c r="P21" s="326"/>
      <c r="Q21" s="328"/>
      <c r="R21" s="330"/>
      <c r="S21" s="321"/>
      <c r="T21" s="196"/>
    </row>
    <row r="22" spans="1:24" ht="27.6" customHeight="1">
      <c r="A22" s="293" t="s">
        <v>350</v>
      </c>
      <c r="B22" s="77" t="s">
        <v>242</v>
      </c>
      <c r="C22" s="159">
        <f>SUMIF('(A) Pers. paL'!$I$4:$I$264,Tariftabellen!U3,'(A) Pers. paL'!$H$4:$H$264)+SUMIF('(A) Pers. paL'!$I$4:$I$264,Tariftabellen!V5,'(A) Pers. paL'!$H$4:$H$264)</f>
        <v>0</v>
      </c>
      <c r="D22" s="158">
        <f>SUMIF('(A) Pers. paL'!$I$4:$I$264,Tariftabellen!U3,'(A) Pers. paL'!$S$4:$S$264)</f>
        <v>0</v>
      </c>
      <c r="E22" s="158">
        <f>SUMIF('(A) Pers. paL'!$I$4:$I$264,Tariftabellen!V3,'(A) Pers. paL'!$S$4:$S$264)</f>
        <v>0</v>
      </c>
      <c r="F22" s="171">
        <f t="shared" si="0"/>
        <v>0</v>
      </c>
      <c r="G22" s="163"/>
      <c r="H22" s="175"/>
      <c r="I22" s="242"/>
      <c r="J22" s="175"/>
      <c r="K22" s="242"/>
      <c r="L22" s="175"/>
      <c r="M22" s="242"/>
      <c r="N22" s="175"/>
      <c r="O22" s="242"/>
      <c r="P22" s="239"/>
      <c r="Q22" s="187"/>
      <c r="R22" s="188"/>
      <c r="S22" s="231">
        <f>IF(ISERROR(F22*1.0264/#REF!),0,F22*1.0264/#REF!)</f>
        <v>0</v>
      </c>
      <c r="T22" s="244" t="str">
        <f t="shared" ref="T22:T35" si="2">IF(SUM(H22:R22)=C22,"","Aufteilung prüfen!")</f>
        <v/>
      </c>
      <c r="U22" s="195">
        <f>IF(ISERROR(P22*$F22),0,P22*$F22*1.25)</f>
        <v>0</v>
      </c>
      <c r="V22" s="195">
        <f>IF(ISERROR(Q22*$F22),0,Q22*$F22)</f>
        <v>0</v>
      </c>
      <c r="W22" s="195">
        <f>IF(ISERROR(R22*$F22),0,R22*$F22)</f>
        <v>0</v>
      </c>
      <c r="X22" s="195">
        <f>IF(ISERROR(#REF!*$F22),0,#REF!*$F22)</f>
        <v>0</v>
      </c>
    </row>
    <row r="23" spans="1:24" ht="25.5">
      <c r="A23" s="294"/>
      <c r="B23" s="77" t="s">
        <v>268</v>
      </c>
      <c r="C23" s="159">
        <f>SUMIF('(A) Pers. paL'!$I$4:$I$264,Tariftabellen!U6,'(A) Pers. paL'!$H$4:$H$264)+SUMIF('(A) Pers. paL'!$I$4:$I$264,Tariftabellen!V6,'(A) Pers. paL'!$H$4:$H$264)</f>
        <v>0</v>
      </c>
      <c r="D23" s="158">
        <f>SUMIF('(A) Pers. paL'!$I$4:$I$264,Tariftabellen!U6,'(A) Pers. paL'!$S$4:$S$264)</f>
        <v>0</v>
      </c>
      <c r="E23" s="158">
        <f>SUMIF('(A) Pers. paL'!$I$4:$I$264,Tariftabellen!V6,'(A) Pers. paL'!$S$4:$S$264)</f>
        <v>0</v>
      </c>
      <c r="F23" s="171">
        <f t="shared" si="0"/>
        <v>0</v>
      </c>
      <c r="G23" s="163"/>
      <c r="H23" s="176"/>
      <c r="I23" s="177"/>
      <c r="J23" s="176"/>
      <c r="K23" s="177"/>
      <c r="L23" s="176"/>
      <c r="M23" s="177"/>
      <c r="N23" s="176"/>
      <c r="O23" s="177"/>
      <c r="P23" s="260"/>
      <c r="Q23" s="189"/>
      <c r="R23" s="190"/>
      <c r="S23" s="232">
        <f>IF(ISERROR(F23*1.0264/#REF!),0,F23*1.0264/#REF!)</f>
        <v>0</v>
      </c>
      <c r="T23" s="244" t="str">
        <f t="shared" si="2"/>
        <v/>
      </c>
      <c r="U23" s="195">
        <f t="shared" ref="U23:U35" si="3">IF(ISERROR(P23*$F23),0,P23*$F23*1.25)</f>
        <v>0</v>
      </c>
      <c r="V23" s="195">
        <f t="shared" ref="V23:V35" si="4">IF(ISERROR(Q23*$F23),0,Q23*$F23)</f>
        <v>0</v>
      </c>
      <c r="W23" s="195">
        <f t="shared" ref="W23:W35" si="5">IF(ISERROR(R23*$F23),0,R23*$F23)</f>
        <v>0</v>
      </c>
    </row>
    <row r="24" spans="1:24" ht="38.25">
      <c r="A24" s="294"/>
      <c r="B24" s="77" t="s">
        <v>263</v>
      </c>
      <c r="C24" s="159">
        <f>SUMIF('(A) Pers. paL'!$I$4:$I$264,Tariftabellen!U8,'(A) Pers. paL'!$H$4:$H$264)+SUMIF('(A) Pers. paL'!$I$4:$I$264,Tariftabellen!V8,'(A) Pers. paL'!$H$4:$H$264)</f>
        <v>0</v>
      </c>
      <c r="D24" s="158">
        <f>SUMIF('(A) Pers. paL'!$I$4:$I$264,Tariftabellen!U8,'(A) Pers. paL'!$S$4:$S$264)</f>
        <v>0</v>
      </c>
      <c r="E24" s="158">
        <f>SUMIF('(A) Pers. paL'!$I$4:$I$264,Tariftabellen!V8,'(A) Pers. paL'!$S$4:$S$264)</f>
        <v>0</v>
      </c>
      <c r="F24" s="171">
        <f t="shared" si="0"/>
        <v>0</v>
      </c>
      <c r="G24" s="163"/>
      <c r="H24" s="176"/>
      <c r="I24" s="177"/>
      <c r="J24" s="176"/>
      <c r="K24" s="177"/>
      <c r="L24" s="176"/>
      <c r="M24" s="177"/>
      <c r="N24" s="176"/>
      <c r="O24" s="177"/>
      <c r="P24" s="240"/>
      <c r="Q24" s="189"/>
      <c r="R24" s="190"/>
      <c r="S24" s="232">
        <f>IF(ISERROR(F24*1.0264/#REF!),0,F24*1.0264/#REF!)</f>
        <v>0</v>
      </c>
      <c r="T24" s="244" t="str">
        <f t="shared" si="2"/>
        <v/>
      </c>
      <c r="U24" s="195">
        <f t="shared" si="3"/>
        <v>0</v>
      </c>
      <c r="V24" s="195">
        <f t="shared" si="4"/>
        <v>0</v>
      </c>
      <c r="W24" s="195">
        <f t="shared" si="5"/>
        <v>0</v>
      </c>
    </row>
    <row r="25" spans="1:24" ht="63.75">
      <c r="A25" s="294"/>
      <c r="B25" s="160" t="s">
        <v>270</v>
      </c>
      <c r="C25" s="159">
        <f>SUMIF('(A) Pers. paL'!$I$4:$I$264,Tariftabellen!U14,'(A) Pers. paL'!$H$4:$H$264)+SUMIF('(A) Pers. paL'!$I$4:$I$264,Tariftabellen!V14,'(A) Pers. paL'!$H$4:$H$264)</f>
        <v>0</v>
      </c>
      <c r="D25" s="158">
        <f>SUMIF('(A) Pers. paL'!$I$4:$I$264,Tariftabellen!U14,'(A) Pers. paL'!$S$4:$S$264)</f>
        <v>0</v>
      </c>
      <c r="E25" s="158">
        <f>SUMIF('(A) Pers. paL'!$I$4:$I$264,Tariftabellen!V14,'(A) Pers. paL'!$S$4:$S$264)</f>
        <v>0</v>
      </c>
      <c r="F25" s="172">
        <f t="shared" si="0"/>
        <v>0</v>
      </c>
      <c r="G25" s="164"/>
      <c r="H25" s="176"/>
      <c r="I25" s="177"/>
      <c r="J25" s="176"/>
      <c r="K25" s="177"/>
      <c r="L25" s="176"/>
      <c r="M25" s="177"/>
      <c r="N25" s="176"/>
      <c r="O25" s="177"/>
      <c r="P25" s="240"/>
      <c r="Q25" s="189"/>
      <c r="R25" s="190"/>
      <c r="S25" s="233">
        <f>IF(ISERROR(F25*1.0264/#REF!),0,F25*1.0264/#REF!)</f>
        <v>0</v>
      </c>
      <c r="T25" s="244" t="str">
        <f t="shared" si="2"/>
        <v/>
      </c>
      <c r="U25" s="195">
        <f t="shared" si="3"/>
        <v>0</v>
      </c>
      <c r="V25" s="195">
        <f t="shared" si="4"/>
        <v>0</v>
      </c>
      <c r="W25" s="195">
        <f t="shared" si="5"/>
        <v>0</v>
      </c>
    </row>
    <row r="26" spans="1:24">
      <c r="A26" s="294" t="s">
        <v>277</v>
      </c>
      <c r="B26" s="112" t="s">
        <v>171</v>
      </c>
      <c r="C26" s="159">
        <f>SUMIF('(A) Pers. paL'!$I$4:$I$264,Tariftabellen!U13,'(A) Pers. paL'!$H$4:$H$264)+SUMIF('(A) Pers. paL'!$I$4:$I$264,Tariftabellen!V13,'(A) Pers. paL'!$H$4:$H$264)</f>
        <v>0</v>
      </c>
      <c r="D26" s="158">
        <f>SUMIF('(A) Pers. paL'!$I$4:$I$264,Tariftabellen!U13,'(A) Pers. paL'!$S$4:$S$264)</f>
        <v>0</v>
      </c>
      <c r="E26" s="158">
        <f>SUMIF('(A) Pers. paL'!$I$4:$I$264,Tariftabellen!V13,'(A) Pers. paL'!$S$4:$S$264)</f>
        <v>0</v>
      </c>
      <c r="F26" s="171">
        <f t="shared" si="0"/>
        <v>0</v>
      </c>
      <c r="G26" s="163"/>
      <c r="H26" s="176"/>
      <c r="I26" s="177"/>
      <c r="J26" s="176"/>
      <c r="K26" s="177"/>
      <c r="L26" s="176"/>
      <c r="M26" s="177"/>
      <c r="N26" s="176"/>
      <c r="O26" s="177"/>
      <c r="P26" s="240"/>
      <c r="Q26" s="189"/>
      <c r="R26" s="190"/>
      <c r="S26" s="232">
        <f>IF(ISERROR(F26*1.0264/#REF!),0,F26*1.0264/#REF!)</f>
        <v>0</v>
      </c>
      <c r="T26" s="244" t="str">
        <f t="shared" si="2"/>
        <v/>
      </c>
      <c r="U26" s="195">
        <f t="shared" si="3"/>
        <v>0</v>
      </c>
      <c r="V26" s="195">
        <f t="shared" si="4"/>
        <v>0</v>
      </c>
      <c r="W26" s="195">
        <f t="shared" si="5"/>
        <v>0</v>
      </c>
    </row>
    <row r="27" spans="1:24">
      <c r="A27" s="294"/>
      <c r="B27" s="77" t="s">
        <v>245</v>
      </c>
      <c r="C27" s="159">
        <f>SUMIF('(A) Pers. paL'!$I$4:$I$264,Tariftabellen!U18,'(A) Pers. paL'!$H$4:$H$264)+SUMIF('(A) Pers. paL'!$I$4:$I$264,Tariftabellen!V18,'(A) Pers. paL'!$H$4:$H$264)</f>
        <v>0</v>
      </c>
      <c r="D27" s="158">
        <f>SUMIF('(A) Pers. paL'!$I$4:$I$264,Tariftabellen!U18,'(A) Pers. paL'!$S$4:$S$264)</f>
        <v>0</v>
      </c>
      <c r="E27" s="158">
        <f>SUMIF('(A) Pers. paL'!$I$4:$I$264,Tariftabellen!V18,'(A) Pers. paL'!$S$4:$S$264)</f>
        <v>0</v>
      </c>
      <c r="F27" s="171">
        <f t="shared" si="0"/>
        <v>0</v>
      </c>
      <c r="G27" s="163"/>
      <c r="H27" s="176"/>
      <c r="I27" s="177"/>
      <c r="J27" s="176"/>
      <c r="K27" s="177"/>
      <c r="L27" s="176"/>
      <c r="M27" s="177"/>
      <c r="N27" s="176"/>
      <c r="O27" s="177"/>
      <c r="P27" s="240"/>
      <c r="Q27" s="189"/>
      <c r="R27" s="190"/>
      <c r="S27" s="232">
        <f>IF(ISERROR(F27*1.0264/#REF!),0,F27*1.0264/#REF!)</f>
        <v>0</v>
      </c>
      <c r="T27" s="244" t="str">
        <f t="shared" si="2"/>
        <v/>
      </c>
      <c r="U27" s="195">
        <f t="shared" si="3"/>
        <v>0</v>
      </c>
      <c r="V27" s="195">
        <f t="shared" si="4"/>
        <v>0</v>
      </c>
      <c r="W27" s="195">
        <f t="shared" si="5"/>
        <v>0</v>
      </c>
    </row>
    <row r="28" spans="1:24">
      <c r="A28" s="294"/>
      <c r="B28" s="77" t="s">
        <v>247</v>
      </c>
      <c r="C28" s="159">
        <f>SUMIF('(A) Pers. paL'!$I$4:$I$264,Tariftabellen!U19,'(A) Pers. paL'!$H$4:$H$264)+SUMIF('(A) Pers. paL'!$I$4:$I$264,Tariftabellen!V19,'(A) Pers. paL'!$H$4:$H$264)</f>
        <v>0</v>
      </c>
      <c r="D28" s="158">
        <f>SUMIF('(A) Pers. paL'!$I$4:$I$264,Tariftabellen!U19,'(A) Pers. paL'!$S$4:$S$264)</f>
        <v>0</v>
      </c>
      <c r="E28" s="158">
        <f>SUMIF('(A) Pers. paL'!$I$4:$I$264,Tariftabellen!V19,'(A) Pers. paL'!$S$4:$S$264)</f>
        <v>0</v>
      </c>
      <c r="F28" s="171">
        <f t="shared" si="0"/>
        <v>0</v>
      </c>
      <c r="G28" s="163"/>
      <c r="H28" s="176"/>
      <c r="I28" s="177"/>
      <c r="J28" s="176"/>
      <c r="K28" s="177"/>
      <c r="L28" s="176"/>
      <c r="M28" s="177"/>
      <c r="N28" s="176"/>
      <c r="O28" s="177"/>
      <c r="P28" s="240"/>
      <c r="Q28" s="189"/>
      <c r="R28" s="190"/>
      <c r="S28" s="232">
        <f>IF(ISERROR(F28*1.0264/#REF!),0,F28*1.0264/#REF!)</f>
        <v>0</v>
      </c>
      <c r="T28" s="244" t="str">
        <f t="shared" si="2"/>
        <v/>
      </c>
      <c r="U28" s="195">
        <f t="shared" si="3"/>
        <v>0</v>
      </c>
      <c r="V28" s="195">
        <f t="shared" si="4"/>
        <v>0</v>
      </c>
      <c r="W28" s="195">
        <f t="shared" si="5"/>
        <v>0</v>
      </c>
    </row>
    <row r="29" spans="1:24">
      <c r="A29" s="293" t="s">
        <v>282</v>
      </c>
      <c r="B29" s="160" t="s">
        <v>364</v>
      </c>
      <c r="C29" s="159">
        <f>SUMIF('(A) Pers. paL'!$I$4:$I$264,Tariftabellen!U11,'(A) Pers. paL'!$H$4:$H$264)+SUMIF('(A) Pers. paL'!$I$4:$I$264,Tariftabellen!V11,'(A) Pers. paL'!$H$4:$H$264)</f>
        <v>0</v>
      </c>
      <c r="D29" s="158">
        <f>SUMIF('(A) Pers. paL'!$I$4:$I$264,Tariftabellen!U11,'(A) Pers. paL'!$S$4:$S$264)+SUMIF('(A) Pers. paL'!$I$4:$I$264,Tariftabellen!V11,'(A) Pers. paL'!$S$4:$S$264)</f>
        <v>0</v>
      </c>
      <c r="E29" s="158">
        <f ca="1">SUMIF('(A) Pers. paL'!$I$4:$I$264,Tariftabellen!V11,'(A) Pers. paL'!$S$4:$S$264)+SUMIF('(A) Pers. paL'!$I$4:$I$264,Tariftabellen!W11,'(A) Pers. paL'!$S$4:$S$264)</f>
        <v>0</v>
      </c>
      <c r="F29" s="171">
        <f t="shared" ca="1" si="0"/>
        <v>0</v>
      </c>
      <c r="G29" s="163"/>
      <c r="H29" s="176"/>
      <c r="I29" s="177"/>
      <c r="J29" s="176"/>
      <c r="K29" s="177"/>
      <c r="L29" s="176"/>
      <c r="M29" s="177"/>
      <c r="N29" s="176"/>
      <c r="O29" s="177"/>
      <c r="P29" s="240"/>
      <c r="Q29" s="189"/>
      <c r="R29" s="190"/>
      <c r="S29" s="232">
        <f ca="1">IF(ISERROR(F29*1.0264/#REF!),0,F29*1.0264/#REF!)</f>
        <v>0</v>
      </c>
      <c r="T29" s="244" t="str">
        <f t="shared" si="2"/>
        <v/>
      </c>
      <c r="U29" s="195">
        <f t="shared" ca="1" si="3"/>
        <v>0</v>
      </c>
      <c r="V29" s="195">
        <f t="shared" ca="1" si="4"/>
        <v>0</v>
      </c>
      <c r="W29" s="195">
        <f t="shared" ca="1" si="5"/>
        <v>0</v>
      </c>
    </row>
    <row r="30" spans="1:24" ht="13.15" customHeight="1">
      <c r="A30" s="294"/>
      <c r="B30" s="160" t="s">
        <v>243</v>
      </c>
      <c r="C30" s="159">
        <f>SUMIF('(A) Pers. paL'!$I$4:$I$264,Tariftabellen!U12,'(A) Pers. paL'!$H$4:$H$264)+SUMIF('(A) Pers. paL'!$I$4:$I$264,Tariftabellen!V12,'(A) Pers. paL'!$H$4:$H$264)</f>
        <v>0</v>
      </c>
      <c r="D30" s="158">
        <f>SUMIF('(A) Pers. paL'!$I$4:$I$264,Tariftabellen!U12,'(A) Pers. paL'!$S$4:$S$264)</f>
        <v>0</v>
      </c>
      <c r="E30" s="158">
        <f>SUMIF('(A) Pers. paL'!$I$4:$I$264,Tariftabellen!V12,'(A) Pers. paL'!$S$4:$S$264)</f>
        <v>0</v>
      </c>
      <c r="F30" s="171">
        <f t="shared" si="0"/>
        <v>0</v>
      </c>
      <c r="G30" s="163"/>
      <c r="H30" s="176"/>
      <c r="I30" s="177"/>
      <c r="J30" s="176"/>
      <c r="K30" s="177"/>
      <c r="L30" s="176"/>
      <c r="M30" s="177"/>
      <c r="N30" s="176"/>
      <c r="O30" s="177"/>
      <c r="P30" s="240"/>
      <c r="Q30" s="189"/>
      <c r="R30" s="190"/>
      <c r="S30" s="232">
        <f>IF(ISERROR(F30*1.0264/#REF!),0,F30*1.0264/#REF!)</f>
        <v>0</v>
      </c>
      <c r="T30" s="244" t="str">
        <f t="shared" si="2"/>
        <v/>
      </c>
      <c r="U30" s="195">
        <f t="shared" si="3"/>
        <v>0</v>
      </c>
      <c r="V30" s="195">
        <f t="shared" si="4"/>
        <v>0</v>
      </c>
      <c r="W30" s="195">
        <f t="shared" si="5"/>
        <v>0</v>
      </c>
    </row>
    <row r="31" spans="1:24">
      <c r="A31" s="294"/>
      <c r="B31" s="77" t="s">
        <v>246</v>
      </c>
      <c r="C31" s="159">
        <f>SUMIF('(A) Pers. paL'!$I$4:$I$264,Tariftabellen!U20,'(A) Pers. paL'!$H$4:$H$264)+SUMIF('(A) Pers. paL'!$I$4:$I$264,Tariftabellen!V20,'(A) Pers. paL'!$H$4:$H$264)</f>
        <v>0</v>
      </c>
      <c r="D31" s="158">
        <f>SUMIF('(A) Pers. paL'!$I$4:$I$264,Tariftabellen!U20,'(A) Pers. paL'!$S$4:$S$264)</f>
        <v>0</v>
      </c>
      <c r="E31" s="158">
        <f>SUMIF('(A) Pers. paL'!$I$4:$I$264,Tariftabellen!V20,'(A) Pers. paL'!$S$4:$S$264)</f>
        <v>0</v>
      </c>
      <c r="F31" s="171">
        <f t="shared" si="0"/>
        <v>0</v>
      </c>
      <c r="G31" s="163"/>
      <c r="H31" s="176"/>
      <c r="I31" s="177"/>
      <c r="J31" s="176"/>
      <c r="K31" s="177"/>
      <c r="L31" s="176"/>
      <c r="M31" s="177"/>
      <c r="N31" s="176"/>
      <c r="O31" s="177"/>
      <c r="P31" s="240"/>
      <c r="Q31" s="189"/>
      <c r="R31" s="190"/>
      <c r="S31" s="232">
        <f>IF(ISERROR(F31*1.0264/#REF!),0,F31*1.0264/#REF!)</f>
        <v>0</v>
      </c>
      <c r="T31" s="244" t="str">
        <f t="shared" si="2"/>
        <v/>
      </c>
      <c r="U31" s="195">
        <f t="shared" si="3"/>
        <v>0</v>
      </c>
      <c r="V31" s="195">
        <f t="shared" si="4"/>
        <v>0</v>
      </c>
      <c r="W31" s="195">
        <f t="shared" si="5"/>
        <v>0</v>
      </c>
    </row>
    <row r="32" spans="1:24">
      <c r="A32" s="293" t="s">
        <v>283</v>
      </c>
      <c r="B32" s="77" t="s">
        <v>271</v>
      </c>
      <c r="C32" s="159">
        <f>SUMIF('(A) Pers. paL'!$I$4:$I$264,Tariftabellen!U21,'(A) Pers. paL'!$H$4:$H$264)+SUMIF('(A) Pers. paL'!$I$4:$I$264,Tariftabellen!V21,'(A) Pers. paL'!$H$4:$H$264)</f>
        <v>0</v>
      </c>
      <c r="D32" s="158">
        <f>SUMIF('(A) Pers. paL'!$I$4:$I$264,Tariftabellen!U21,'(A) Pers. paL'!$S$4:$S$264)</f>
        <v>0</v>
      </c>
      <c r="E32" s="158">
        <f>SUMIF('(A) Pers. paL'!$I$4:$I$264,Tariftabellen!V21,'(A) Pers. paL'!$S$4:$S$264)</f>
        <v>0</v>
      </c>
      <c r="F32" s="171">
        <f t="shared" si="0"/>
        <v>0</v>
      </c>
      <c r="G32" s="163"/>
      <c r="H32" s="176"/>
      <c r="I32" s="177"/>
      <c r="J32" s="176"/>
      <c r="K32" s="177"/>
      <c r="L32" s="176"/>
      <c r="M32" s="177"/>
      <c r="N32" s="176"/>
      <c r="O32" s="177"/>
      <c r="P32" s="240"/>
      <c r="Q32" s="189"/>
      <c r="R32" s="190"/>
      <c r="S32" s="232">
        <f>IF(ISERROR(F32*1.0264/#REF!),0,F32*1.0264/#REF!)</f>
        <v>0</v>
      </c>
      <c r="T32" s="244" t="str">
        <f t="shared" si="2"/>
        <v/>
      </c>
      <c r="U32" s="195">
        <f t="shared" si="3"/>
        <v>0</v>
      </c>
      <c r="V32" s="195">
        <f t="shared" si="4"/>
        <v>0</v>
      </c>
      <c r="W32" s="195">
        <f t="shared" si="5"/>
        <v>0</v>
      </c>
    </row>
    <row r="33" spans="1:23">
      <c r="A33" s="294"/>
      <c r="B33" s="77" t="s">
        <v>205</v>
      </c>
      <c r="C33" s="159">
        <f>SUMIF('(A) Pers. paL'!$I$4:$I$264,Tariftabellen!U22,'(A) Pers. paL'!$H$4:$H$264)+SUMIF('(A) Pers. paL'!$I$4:$I$264,Tariftabellen!V22,'(A) Pers. paL'!$H$4:$H$264)</f>
        <v>0</v>
      </c>
      <c r="D33" s="158">
        <f>SUMIF('(A) Pers. paL'!$I$4:$I$264,Tariftabellen!U22,'(A) Pers. paL'!$S$4:$S$264)</f>
        <v>0</v>
      </c>
      <c r="E33" s="158">
        <f>SUMIF('(A) Pers. paL'!$I$4:$I$264,Tariftabellen!V22,'(A) Pers. paL'!$S$4:$S$264)</f>
        <v>0</v>
      </c>
      <c r="F33" s="171">
        <f t="shared" si="0"/>
        <v>0</v>
      </c>
      <c r="G33" s="163"/>
      <c r="H33" s="176"/>
      <c r="I33" s="177"/>
      <c r="J33" s="176"/>
      <c r="K33" s="177"/>
      <c r="L33" s="176"/>
      <c r="M33" s="177"/>
      <c r="N33" s="176"/>
      <c r="O33" s="177"/>
      <c r="P33" s="240"/>
      <c r="Q33" s="189"/>
      <c r="R33" s="190"/>
      <c r="S33" s="232">
        <f>IF(ISERROR(F33*1.0264/#REF!),0,F33*1.0264/#REF!)</f>
        <v>0</v>
      </c>
      <c r="T33" s="244" t="str">
        <f t="shared" si="2"/>
        <v/>
      </c>
      <c r="U33" s="195">
        <f t="shared" si="3"/>
        <v>0</v>
      </c>
      <c r="V33" s="195">
        <f t="shared" si="4"/>
        <v>0</v>
      </c>
      <c r="W33" s="195">
        <f t="shared" si="5"/>
        <v>0</v>
      </c>
    </row>
    <row r="34" spans="1:23">
      <c r="A34" s="294"/>
      <c r="B34" s="77" t="s">
        <v>244</v>
      </c>
      <c r="C34" s="159">
        <f>SUMIF('(A) Pers. paL'!$I$4:$I$264,Tariftabellen!U23,'(A) Pers. paL'!$H$4:$H$264)+SUMIF('(A) Pers. paL'!$I$4:$I$264,Tariftabellen!V23,'(A) Pers. paL'!$H$4:$H$264)</f>
        <v>0</v>
      </c>
      <c r="D34" s="158">
        <f>SUMIF('(A) Pers. paL'!$I$4:$I$264,Tariftabellen!U23,'(A) Pers. paL'!$S$4:$S$264)</f>
        <v>0</v>
      </c>
      <c r="E34" s="158">
        <f>SUMIF('(A) Pers. paL'!$I$4:$I$264,Tariftabellen!V23,'(A) Pers. paL'!$S$4:$S$264)</f>
        <v>0</v>
      </c>
      <c r="F34" s="171">
        <f t="shared" si="0"/>
        <v>0</v>
      </c>
      <c r="G34" s="163"/>
      <c r="H34" s="176"/>
      <c r="I34" s="177"/>
      <c r="J34" s="176"/>
      <c r="K34" s="177"/>
      <c r="L34" s="176"/>
      <c r="M34" s="177"/>
      <c r="N34" s="176"/>
      <c r="O34" s="177"/>
      <c r="P34" s="240"/>
      <c r="Q34" s="189"/>
      <c r="R34" s="190"/>
      <c r="S34" s="232">
        <f>IF(ISERROR(F34*1.0264/#REF!),0,F34*1.0264/#REF!)</f>
        <v>0</v>
      </c>
      <c r="T34" s="244" t="str">
        <f t="shared" si="2"/>
        <v/>
      </c>
      <c r="U34" s="195">
        <f t="shared" si="3"/>
        <v>0</v>
      </c>
      <c r="V34" s="195">
        <f t="shared" si="4"/>
        <v>0</v>
      </c>
      <c r="W34" s="195">
        <f t="shared" si="5"/>
        <v>0</v>
      </c>
    </row>
    <row r="35" spans="1:23" ht="15.75" thickBot="1">
      <c r="A35" s="295"/>
      <c r="B35" s="109" t="s">
        <v>185</v>
      </c>
      <c r="C35" s="181">
        <f>SUMIF('(A) Pers. paL'!$I$4:$I$264,Tariftabellen!U24,'(A) Pers. paL'!$H$4:$H$264)+SUMIF('(A) Pers. paL'!$I$4:$I$264,Tariftabellen!V24,'(A) Pers. paL'!$H$4:$H$264)</f>
        <v>0</v>
      </c>
      <c r="D35" s="182">
        <f>SUMIF('(A) Pers. paL'!$I$4:$I$264,Tariftabellen!U24,'(A) Pers. paL'!$S$4:$S$264)</f>
        <v>0</v>
      </c>
      <c r="E35" s="182">
        <f>SUMIF('(A) Pers. paL'!$I$4:$I$264,Tariftabellen!V24,'(A) Pers. paL'!$S$4:$S$264)</f>
        <v>0</v>
      </c>
      <c r="F35" s="183">
        <f t="shared" si="0"/>
        <v>0</v>
      </c>
      <c r="G35" s="184"/>
      <c r="H35" s="185"/>
      <c r="I35" s="186"/>
      <c r="J35" s="185"/>
      <c r="K35" s="186"/>
      <c r="L35" s="185"/>
      <c r="M35" s="186"/>
      <c r="N35" s="185"/>
      <c r="O35" s="186"/>
      <c r="P35" s="241"/>
      <c r="Q35" s="191"/>
      <c r="R35" s="192"/>
      <c r="S35" s="234">
        <f>IF(ISERROR(F35*1.0264/#REF!),0,F35*1.0264/#REF!)</f>
        <v>0</v>
      </c>
      <c r="T35" s="244" t="str">
        <f t="shared" si="2"/>
        <v/>
      </c>
      <c r="U35" s="195">
        <f t="shared" si="3"/>
        <v>0</v>
      </c>
      <c r="V35" s="195">
        <f t="shared" si="4"/>
        <v>0</v>
      </c>
      <c r="W35" s="195">
        <f t="shared" si="5"/>
        <v>0</v>
      </c>
    </row>
  </sheetData>
  <sheetProtection formatCells="0" formatRows="0"/>
  <mergeCells count="24">
    <mergeCell ref="S20:S21"/>
    <mergeCell ref="H19:R19"/>
    <mergeCell ref="H20:I20"/>
    <mergeCell ref="J20:K20"/>
    <mergeCell ref="L20:M20"/>
    <mergeCell ref="N20:O20"/>
    <mergeCell ref="P20:P21"/>
    <mergeCell ref="Q20:Q21"/>
    <mergeCell ref="R20:R21"/>
    <mergeCell ref="A32:A35"/>
    <mergeCell ref="G8:G10"/>
    <mergeCell ref="C20:G21"/>
    <mergeCell ref="A20:B21"/>
    <mergeCell ref="A4:B4"/>
    <mergeCell ref="A5:B5"/>
    <mergeCell ref="A15:A18"/>
    <mergeCell ref="A6:A7"/>
    <mergeCell ref="A8:A10"/>
    <mergeCell ref="A11:A14"/>
    <mergeCell ref="B1:G1"/>
    <mergeCell ref="A3:G3"/>
    <mergeCell ref="A22:A25"/>
    <mergeCell ref="A26:A28"/>
    <mergeCell ref="A29:A31"/>
  </mergeCells>
  <pageMargins left="0.51181102362204722" right="0.51181102362204722" top="0.78740157480314965" bottom="0.78740157480314965" header="0.31496062992125984" footer="0.31496062992125984"/>
  <pageSetup paperSize="9" orientation="landscape" r:id="rId1"/>
  <rowBreaks count="1" manualBreakCount="1">
    <brk id="1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AI930"/>
  <sheetViews>
    <sheetView zoomScale="80" zoomScaleNormal="80" workbookViewId="0">
      <pane ySplit="1" topLeftCell="A2" activePane="bottomLeft" state="frozen"/>
      <selection activeCell="B26" sqref="B26"/>
      <selection pane="bottomLeft" activeCell="P269" sqref="P269"/>
    </sheetView>
  </sheetViews>
  <sheetFormatPr baseColWidth="10" defaultColWidth="11.42578125" defaultRowHeight="18.75"/>
  <cols>
    <col min="1" max="1" width="19" style="2" customWidth="1"/>
    <col min="2" max="2" width="10.7109375" style="2" bestFit="1" customWidth="1"/>
    <col min="3" max="6" width="15" style="1" customWidth="1"/>
    <col min="7" max="7" width="15" style="1" bestFit="1" customWidth="1"/>
    <col min="8" max="20" width="15" style="1" customWidth="1"/>
    <col min="21" max="21" width="15" style="1" bestFit="1" customWidth="1"/>
    <col min="22" max="22" width="15" bestFit="1" customWidth="1"/>
    <col min="23" max="23" width="15" customWidth="1"/>
    <col min="24" max="24" width="19.7109375" style="1" customWidth="1"/>
    <col min="25" max="31" width="15" style="1" bestFit="1" customWidth="1"/>
    <col min="32" max="16384" width="11.42578125" style="1"/>
  </cols>
  <sheetData>
    <row r="1" spans="1:31">
      <c r="A1" s="3" t="s">
        <v>1</v>
      </c>
      <c r="B1" s="25" t="s">
        <v>32</v>
      </c>
      <c r="C1" s="5" t="s">
        <v>2</v>
      </c>
      <c r="D1" s="3">
        <v>1</v>
      </c>
      <c r="E1" s="3">
        <v>2</v>
      </c>
      <c r="F1" s="3">
        <v>3</v>
      </c>
      <c r="G1" s="3">
        <v>4</v>
      </c>
      <c r="H1" s="3">
        <v>5</v>
      </c>
      <c r="I1" s="3">
        <v>6</v>
      </c>
      <c r="J1" s="3">
        <v>7</v>
      </c>
      <c r="K1" s="3">
        <v>8</v>
      </c>
      <c r="L1" s="3">
        <v>9</v>
      </c>
      <c r="M1" s="3">
        <v>10</v>
      </c>
      <c r="N1" s="3">
        <v>11</v>
      </c>
      <c r="O1" s="3">
        <v>12</v>
      </c>
      <c r="P1"/>
      <c r="Q1"/>
      <c r="U1" s="165"/>
      <c r="V1" s="165"/>
    </row>
    <row r="2" spans="1:31">
      <c r="A2" s="331" t="s">
        <v>449</v>
      </c>
      <c r="B2" s="331"/>
      <c r="C2" s="331"/>
      <c r="D2" s="331"/>
      <c r="E2" s="331"/>
      <c r="F2" s="331"/>
      <c r="G2" s="331"/>
      <c r="H2" s="331"/>
      <c r="I2" s="331"/>
      <c r="J2"/>
      <c r="K2"/>
      <c r="L2"/>
      <c r="M2"/>
      <c r="N2"/>
      <c r="O2"/>
      <c r="P2"/>
      <c r="Q2"/>
      <c r="R2"/>
      <c r="S2" s="24" t="s">
        <v>173</v>
      </c>
      <c r="T2" s="24" t="s">
        <v>0</v>
      </c>
      <c r="U2" s="169" t="s">
        <v>302</v>
      </c>
      <c r="V2" s="169" t="s">
        <v>303</v>
      </c>
      <c r="X2" s="24" t="s">
        <v>173</v>
      </c>
      <c r="Y2" s="18"/>
    </row>
    <row r="3" spans="1:31" ht="18.75" customHeight="1">
      <c r="A3" s="11" t="s">
        <v>352</v>
      </c>
      <c r="B3" s="11" t="s">
        <v>31</v>
      </c>
      <c r="C3" s="14">
        <v>0.70279999999999998</v>
      </c>
      <c r="D3" s="251">
        <v>4591.95</v>
      </c>
      <c r="E3" s="251">
        <v>4708.9399999999996</v>
      </c>
      <c r="F3" s="251">
        <v>5288.55</v>
      </c>
      <c r="G3" s="251">
        <v>5723.21</v>
      </c>
      <c r="H3" s="251">
        <v>6375.22</v>
      </c>
      <c r="I3" s="251">
        <v>6773.65</v>
      </c>
      <c r="J3"/>
      <c r="K3"/>
      <c r="L3"/>
      <c r="M3"/>
      <c r="N3"/>
      <c r="O3"/>
      <c r="P3"/>
      <c r="Q3"/>
      <c r="R3"/>
      <c r="S3" t="s">
        <v>266</v>
      </c>
      <c r="T3" t="s">
        <v>249</v>
      </c>
      <c r="U3" s="170">
        <v>131</v>
      </c>
      <c r="V3" s="50">
        <f>(U3+100)*10</f>
        <v>2310</v>
      </c>
      <c r="W3" s="23"/>
      <c r="X3" t="s">
        <v>177</v>
      </c>
      <c r="Z3" s="13" t="s">
        <v>1</v>
      </c>
      <c r="AA3" s="337" t="s">
        <v>33</v>
      </c>
      <c r="AB3" s="337"/>
      <c r="AC3" s="337"/>
      <c r="AD3" s="337"/>
      <c r="AE3" s="337"/>
    </row>
    <row r="4" spans="1:31">
      <c r="A4" s="11" t="s">
        <v>352</v>
      </c>
      <c r="B4" s="11" t="s">
        <v>30</v>
      </c>
      <c r="C4" s="14">
        <v>0.70279999999999998</v>
      </c>
      <c r="D4" s="251">
        <v>4233.84</v>
      </c>
      <c r="E4" s="251">
        <v>4527.84</v>
      </c>
      <c r="F4" s="251">
        <v>4998.7299999999996</v>
      </c>
      <c r="G4" s="251">
        <v>5288.55</v>
      </c>
      <c r="H4" s="251">
        <v>5868.09</v>
      </c>
      <c r="I4" s="251">
        <v>6208.58</v>
      </c>
      <c r="J4"/>
      <c r="K4"/>
      <c r="L4"/>
      <c r="M4"/>
      <c r="N4"/>
      <c r="O4"/>
      <c r="P4"/>
      <c r="Q4"/>
      <c r="R4"/>
      <c r="S4" t="s">
        <v>266</v>
      </c>
      <c r="T4" t="s">
        <v>250</v>
      </c>
      <c r="U4" s="170">
        <v>131</v>
      </c>
      <c r="V4" s="50">
        <f t="shared" ref="V4:V34" si="0">(U4+100)*10</f>
        <v>2310</v>
      </c>
      <c r="W4" s="23"/>
      <c r="X4" t="s">
        <v>175</v>
      </c>
      <c r="Z4" s="12" t="s">
        <v>363</v>
      </c>
      <c r="AA4" s="335" t="s">
        <v>207</v>
      </c>
      <c r="AB4" s="335"/>
      <c r="AC4" s="335"/>
      <c r="AD4" s="335"/>
      <c r="AE4" s="335"/>
    </row>
    <row r="5" spans="1:31">
      <c r="A5" s="11" t="s">
        <v>352</v>
      </c>
      <c r="B5" s="11" t="s">
        <v>29</v>
      </c>
      <c r="C5" s="14">
        <v>0.70279999999999998</v>
      </c>
      <c r="D5" s="251">
        <v>4147.17</v>
      </c>
      <c r="E5" s="251">
        <v>4433.68</v>
      </c>
      <c r="F5" s="251">
        <v>4752.42</v>
      </c>
      <c r="G5" s="251">
        <v>5143.62</v>
      </c>
      <c r="H5" s="251">
        <v>5578.29</v>
      </c>
      <c r="I5" s="251">
        <v>5839.11</v>
      </c>
      <c r="J5"/>
      <c r="K5"/>
      <c r="L5"/>
      <c r="M5"/>
      <c r="N5"/>
      <c r="O5"/>
      <c r="P5"/>
      <c r="Q5"/>
      <c r="R5"/>
      <c r="S5" t="s">
        <v>266</v>
      </c>
      <c r="T5" t="s">
        <v>251</v>
      </c>
      <c r="U5" s="170">
        <v>131</v>
      </c>
      <c r="V5" s="50">
        <f t="shared" si="0"/>
        <v>2310</v>
      </c>
      <c r="W5" s="23"/>
      <c r="X5" t="s">
        <v>179</v>
      </c>
      <c r="Z5" s="12" t="s">
        <v>352</v>
      </c>
      <c r="AA5" s="335" t="s">
        <v>34</v>
      </c>
      <c r="AB5" s="335"/>
      <c r="AC5" s="335"/>
      <c r="AD5" s="335"/>
      <c r="AE5" s="335"/>
    </row>
    <row r="6" spans="1:31">
      <c r="A6" s="11" t="s">
        <v>352</v>
      </c>
      <c r="B6" s="11" t="s">
        <v>28</v>
      </c>
      <c r="C6" s="14">
        <v>0.70279999999999998</v>
      </c>
      <c r="D6" s="251">
        <v>4180.66</v>
      </c>
      <c r="E6" s="251">
        <v>4454.25</v>
      </c>
      <c r="F6" s="251">
        <v>4744.08</v>
      </c>
      <c r="G6" s="251">
        <v>5077.32</v>
      </c>
      <c r="H6" s="251">
        <v>5613.43</v>
      </c>
      <c r="I6" s="251">
        <v>5845.23</v>
      </c>
      <c r="J6"/>
      <c r="K6"/>
      <c r="L6"/>
      <c r="M6"/>
      <c r="N6"/>
      <c r="O6"/>
      <c r="P6"/>
      <c r="Q6"/>
      <c r="R6"/>
      <c r="S6" t="s">
        <v>266</v>
      </c>
      <c r="T6" t="s">
        <v>252</v>
      </c>
      <c r="U6" s="170">
        <v>132</v>
      </c>
      <c r="V6" s="50">
        <f t="shared" si="0"/>
        <v>2320</v>
      </c>
      <c r="W6" s="23"/>
      <c r="X6" t="s">
        <v>269</v>
      </c>
      <c r="Z6" s="12" t="s">
        <v>351</v>
      </c>
      <c r="AA6" s="335" t="s">
        <v>36</v>
      </c>
      <c r="AB6" s="335"/>
      <c r="AC6" s="335"/>
      <c r="AD6" s="335"/>
      <c r="AE6" s="335"/>
    </row>
    <row r="7" spans="1:31">
      <c r="A7" s="11" t="s">
        <v>352</v>
      </c>
      <c r="B7" s="11" t="s">
        <v>9</v>
      </c>
      <c r="C7" s="14">
        <v>0.70279999999999998</v>
      </c>
      <c r="D7" s="251">
        <v>4142.4400000000005</v>
      </c>
      <c r="E7" s="251">
        <v>4412.66</v>
      </c>
      <c r="F7" s="251">
        <v>4734.71</v>
      </c>
      <c r="G7" s="251">
        <v>5062.3</v>
      </c>
      <c r="H7" s="251">
        <v>5424.56</v>
      </c>
      <c r="I7" s="251">
        <v>5678.11</v>
      </c>
      <c r="J7"/>
      <c r="K7"/>
      <c r="L7"/>
      <c r="M7"/>
      <c r="N7"/>
      <c r="O7"/>
      <c r="P7"/>
      <c r="Q7"/>
      <c r="R7"/>
      <c r="S7" t="s">
        <v>266</v>
      </c>
      <c r="T7" t="s">
        <v>253</v>
      </c>
      <c r="U7" s="170">
        <v>132</v>
      </c>
      <c r="V7" s="50">
        <f t="shared" si="0"/>
        <v>2320</v>
      </c>
      <c r="W7" s="23"/>
      <c r="X7" t="s">
        <v>176</v>
      </c>
      <c r="Z7" s="12" t="s">
        <v>97</v>
      </c>
      <c r="AA7" s="335" t="s">
        <v>35</v>
      </c>
      <c r="AB7" s="335"/>
      <c r="AC7" s="335"/>
      <c r="AD7" s="335"/>
      <c r="AE7" s="335"/>
    </row>
    <row r="8" spans="1:31">
      <c r="A8" s="11" t="s">
        <v>352</v>
      </c>
      <c r="B8" s="11" t="s">
        <v>4</v>
      </c>
      <c r="C8" s="14">
        <v>0.70279999999999998</v>
      </c>
      <c r="D8" s="251">
        <v>3869.68</v>
      </c>
      <c r="E8" s="251">
        <v>4132.9799999999996</v>
      </c>
      <c r="F8" s="251">
        <v>4491.62</v>
      </c>
      <c r="G8" s="252">
        <v>4781.38</v>
      </c>
      <c r="H8" s="251">
        <v>5143.62</v>
      </c>
      <c r="I8" s="251">
        <v>5324.74</v>
      </c>
      <c r="J8"/>
      <c r="K8"/>
      <c r="L8"/>
      <c r="M8"/>
      <c r="N8"/>
      <c r="O8"/>
      <c r="P8"/>
      <c r="Q8"/>
      <c r="R8"/>
      <c r="S8" t="s">
        <v>266</v>
      </c>
      <c r="T8" t="s">
        <v>254</v>
      </c>
      <c r="U8" s="170">
        <v>133</v>
      </c>
      <c r="V8" s="50">
        <f t="shared" si="0"/>
        <v>2330</v>
      </c>
      <c r="W8" s="23"/>
      <c r="X8" t="s">
        <v>174</v>
      </c>
      <c r="Z8" s="12" t="s">
        <v>360</v>
      </c>
      <c r="AA8" s="52" t="s">
        <v>362</v>
      </c>
      <c r="AB8" s="52"/>
      <c r="AC8" s="52"/>
      <c r="AD8" s="52"/>
      <c r="AE8" s="52"/>
    </row>
    <row r="9" spans="1:31">
      <c r="A9" s="11" t="s">
        <v>352</v>
      </c>
      <c r="B9" s="11" t="s">
        <v>3</v>
      </c>
      <c r="C9" s="14">
        <v>0.70279999999999998</v>
      </c>
      <c r="D9" s="251">
        <v>4039.5</v>
      </c>
      <c r="E9" s="251">
        <v>4302.07</v>
      </c>
      <c r="F9" s="251">
        <v>4645.71</v>
      </c>
      <c r="G9" s="251">
        <v>4949.97</v>
      </c>
      <c r="H9" s="251">
        <v>5326.7</v>
      </c>
      <c r="I9" s="251">
        <v>5486.08</v>
      </c>
      <c r="J9"/>
      <c r="K9"/>
      <c r="L9"/>
      <c r="M9"/>
      <c r="N9"/>
      <c r="O9"/>
      <c r="P9"/>
      <c r="Q9"/>
      <c r="R9"/>
      <c r="S9" t="s">
        <v>266</v>
      </c>
      <c r="T9" t="s">
        <v>255</v>
      </c>
      <c r="U9" s="170">
        <v>133</v>
      </c>
      <c r="V9" s="50">
        <f t="shared" si="0"/>
        <v>2330</v>
      </c>
      <c r="W9" s="23"/>
      <c r="X9" t="s">
        <v>166</v>
      </c>
      <c r="Z9" s="12" t="s">
        <v>308</v>
      </c>
      <c r="AA9" s="335" t="s">
        <v>310</v>
      </c>
      <c r="AB9" s="335"/>
      <c r="AC9" s="335"/>
      <c r="AD9" s="335"/>
      <c r="AE9" s="335"/>
    </row>
    <row r="10" spans="1:31">
      <c r="A10" s="11" t="s">
        <v>352</v>
      </c>
      <c r="B10" s="11" t="s">
        <v>57</v>
      </c>
      <c r="C10" s="14">
        <v>0.70279999999999998</v>
      </c>
      <c r="D10" s="251">
        <v>3988.48</v>
      </c>
      <c r="E10" s="251">
        <v>4247.3099999999995</v>
      </c>
      <c r="F10" s="251">
        <v>4429.1499999999996</v>
      </c>
      <c r="G10" s="251">
        <v>4892.82</v>
      </c>
      <c r="H10" s="251">
        <v>5255.04</v>
      </c>
      <c r="I10" s="251">
        <v>5472.38</v>
      </c>
      <c r="J10"/>
      <c r="K10"/>
      <c r="L10"/>
      <c r="M10"/>
      <c r="N10"/>
      <c r="O10"/>
      <c r="P10"/>
      <c r="Q10"/>
      <c r="R10"/>
      <c r="S10" t="s">
        <v>266</v>
      </c>
      <c r="T10" t="s">
        <v>256</v>
      </c>
      <c r="U10" s="170">
        <v>133</v>
      </c>
      <c r="V10" s="50">
        <f t="shared" si="0"/>
        <v>2330</v>
      </c>
      <c r="W10" s="23"/>
      <c r="X10" t="s">
        <v>290</v>
      </c>
      <c r="Z10" s="12" t="s">
        <v>122</v>
      </c>
      <c r="AA10" s="335" t="s">
        <v>123</v>
      </c>
      <c r="AB10" s="335"/>
      <c r="AC10" s="335"/>
      <c r="AD10" s="335"/>
      <c r="AE10" s="335"/>
    </row>
    <row r="11" spans="1:31">
      <c r="A11" s="11" t="s">
        <v>352</v>
      </c>
      <c r="B11" s="11" t="s">
        <v>56</v>
      </c>
      <c r="C11" s="14">
        <v>0.70279999999999998</v>
      </c>
      <c r="D11" s="251">
        <v>3871.49</v>
      </c>
      <c r="E11" s="251">
        <v>4124.2800000000007</v>
      </c>
      <c r="F11" s="251">
        <v>4304.59</v>
      </c>
      <c r="G11" s="251">
        <v>4766.51</v>
      </c>
      <c r="H11" s="251">
        <v>5128.7299999999996</v>
      </c>
      <c r="I11" s="251">
        <v>5346.07</v>
      </c>
      <c r="J11"/>
      <c r="K11"/>
      <c r="L11"/>
      <c r="M11"/>
      <c r="N11"/>
      <c r="O11"/>
      <c r="P11"/>
      <c r="Q11"/>
      <c r="R11"/>
      <c r="S11" t="s">
        <v>266</v>
      </c>
      <c r="T11" t="s">
        <v>257</v>
      </c>
      <c r="U11" s="170">
        <v>151</v>
      </c>
      <c r="V11" s="50">
        <f t="shared" si="0"/>
        <v>2510</v>
      </c>
      <c r="W11" s="23"/>
      <c r="X11" t="s">
        <v>178</v>
      </c>
      <c r="Z11" s="12" t="s">
        <v>370</v>
      </c>
      <c r="AA11" s="338" t="s">
        <v>111</v>
      </c>
      <c r="AB11" s="335"/>
      <c r="AC11" s="335"/>
      <c r="AD11" s="335"/>
      <c r="AE11" s="335"/>
    </row>
    <row r="12" spans="1:31">
      <c r="A12" s="11" t="s">
        <v>352</v>
      </c>
      <c r="B12" s="11" t="s">
        <v>26</v>
      </c>
      <c r="C12" s="14">
        <v>0.84509999999999996</v>
      </c>
      <c r="D12" s="251">
        <v>3679.3</v>
      </c>
      <c r="E12" s="251">
        <v>3911.54</v>
      </c>
      <c r="F12" s="251">
        <v>4183.2</v>
      </c>
      <c r="G12" s="251">
        <v>4585.2700000000004</v>
      </c>
      <c r="H12" s="251">
        <v>4965.59</v>
      </c>
      <c r="I12" s="251">
        <v>5258.99</v>
      </c>
      <c r="J12"/>
      <c r="K12"/>
      <c r="L12"/>
      <c r="M12"/>
      <c r="N12"/>
      <c r="O12"/>
      <c r="P12"/>
      <c r="Q12"/>
      <c r="R12"/>
      <c r="S12" t="s">
        <v>266</v>
      </c>
      <c r="T12" t="s">
        <v>258</v>
      </c>
      <c r="U12" s="170">
        <v>152</v>
      </c>
      <c r="V12" s="50">
        <f t="shared" si="0"/>
        <v>2520</v>
      </c>
      <c r="W12" s="23"/>
      <c r="X12"/>
      <c r="Z12" s="12" t="s">
        <v>113</v>
      </c>
      <c r="AA12" s="335" t="s">
        <v>124</v>
      </c>
      <c r="AB12" s="335"/>
      <c r="AC12" s="335"/>
      <c r="AD12" s="335"/>
      <c r="AE12" s="335"/>
    </row>
    <row r="13" spans="1:31">
      <c r="A13" s="11" t="s">
        <v>352</v>
      </c>
      <c r="B13" s="11" t="s">
        <v>59</v>
      </c>
      <c r="C13" s="14">
        <v>0.84509999999999996</v>
      </c>
      <c r="D13" s="251">
        <v>3611.39</v>
      </c>
      <c r="E13" s="251">
        <v>3838.79</v>
      </c>
      <c r="F13" s="251">
        <v>4110.49</v>
      </c>
      <c r="G13" s="251">
        <v>4510.82</v>
      </c>
      <c r="H13" s="251">
        <v>4889.33</v>
      </c>
      <c r="I13" s="251">
        <v>5179.51</v>
      </c>
      <c r="J13"/>
      <c r="K13"/>
      <c r="L13"/>
      <c r="M13"/>
      <c r="N13"/>
      <c r="O13"/>
      <c r="P13"/>
      <c r="Q13"/>
      <c r="R13"/>
      <c r="S13" t="s">
        <v>266</v>
      </c>
      <c r="T13" t="s">
        <v>171</v>
      </c>
      <c r="U13" s="170">
        <v>141</v>
      </c>
      <c r="V13" s="50">
        <f t="shared" si="0"/>
        <v>2410</v>
      </c>
      <c r="W13" s="23"/>
      <c r="X13"/>
      <c r="Z13" s="12" t="s">
        <v>431</v>
      </c>
      <c r="AA13" s="52" t="s">
        <v>432</v>
      </c>
      <c r="AB13" s="52"/>
      <c r="AC13" s="52"/>
      <c r="AD13" s="52"/>
      <c r="AE13" s="52"/>
    </row>
    <row r="14" spans="1:31">
      <c r="A14" s="11" t="s">
        <v>352</v>
      </c>
      <c r="B14" s="11" t="s">
        <v>58</v>
      </c>
      <c r="C14" s="14">
        <v>0.84509999999999996</v>
      </c>
      <c r="D14" s="251">
        <v>3543.85</v>
      </c>
      <c r="E14" s="251">
        <v>3766.31</v>
      </c>
      <c r="F14" s="251">
        <v>3998.5</v>
      </c>
      <c r="G14" s="251">
        <v>4222.49</v>
      </c>
      <c r="H14" s="251">
        <v>4441.4399999999996</v>
      </c>
      <c r="I14" s="251">
        <v>4671.67</v>
      </c>
      <c r="J14"/>
      <c r="K14"/>
      <c r="L14"/>
      <c r="M14"/>
      <c r="N14"/>
      <c r="O14"/>
      <c r="P14"/>
      <c r="Q14"/>
      <c r="R14"/>
      <c r="S14" t="s">
        <v>248</v>
      </c>
      <c r="T14" t="s">
        <v>203</v>
      </c>
      <c r="U14" s="170">
        <v>134</v>
      </c>
      <c r="V14" s="50">
        <f t="shared" si="0"/>
        <v>2340</v>
      </c>
      <c r="W14" s="23"/>
      <c r="X14"/>
      <c r="Z14" s="12" t="s">
        <v>112</v>
      </c>
      <c r="AA14" s="335" t="s">
        <v>144</v>
      </c>
      <c r="AB14" s="335"/>
      <c r="AC14" s="335"/>
      <c r="AD14" s="335"/>
      <c r="AE14" s="335"/>
    </row>
    <row r="15" spans="1:31">
      <c r="A15" s="11" t="s">
        <v>352</v>
      </c>
      <c r="B15" s="11" t="s">
        <v>25</v>
      </c>
      <c r="C15" s="14">
        <v>0.84509999999999996</v>
      </c>
      <c r="D15" s="251">
        <v>3463.59</v>
      </c>
      <c r="E15" s="251">
        <v>3680.19</v>
      </c>
      <c r="F15" s="251">
        <v>3895.7</v>
      </c>
      <c r="G15" s="251">
        <v>4117.3099999999995</v>
      </c>
      <c r="H15" s="251">
        <v>4283.8</v>
      </c>
      <c r="I15" s="251">
        <v>4534.6899999999996</v>
      </c>
      <c r="J15"/>
      <c r="K15"/>
      <c r="L15"/>
      <c r="M15"/>
      <c r="N15"/>
      <c r="O15"/>
      <c r="P15"/>
      <c r="Q15"/>
      <c r="R15"/>
      <c r="S15" t="s">
        <v>248</v>
      </c>
      <c r="T15" t="s">
        <v>262</v>
      </c>
      <c r="U15" s="170" t="s">
        <v>294</v>
      </c>
      <c r="V15" s="50">
        <f t="shared" si="0"/>
        <v>2340</v>
      </c>
      <c r="W15" s="23"/>
      <c r="X15"/>
      <c r="Z15" s="12" t="s">
        <v>125</v>
      </c>
      <c r="AA15" s="335" t="s">
        <v>163</v>
      </c>
      <c r="AB15" s="335"/>
      <c r="AC15" s="335"/>
      <c r="AD15" s="335"/>
      <c r="AE15" s="335"/>
    </row>
    <row r="16" spans="1:31">
      <c r="A16" s="11" t="s">
        <v>352</v>
      </c>
      <c r="B16" s="11" t="s">
        <v>24</v>
      </c>
      <c r="C16" s="14">
        <v>0.84509999999999996</v>
      </c>
      <c r="D16" s="251">
        <v>3331.81</v>
      </c>
      <c r="E16" s="251">
        <v>3538.76</v>
      </c>
      <c r="F16" s="251">
        <v>3727.33</v>
      </c>
      <c r="G16" s="251">
        <v>3855.3</v>
      </c>
      <c r="H16" s="251">
        <v>3978.61</v>
      </c>
      <c r="I16" s="251">
        <v>4173.12</v>
      </c>
      <c r="J16"/>
      <c r="K16"/>
      <c r="L16"/>
      <c r="M16"/>
      <c r="N16"/>
      <c r="O16"/>
      <c r="P16"/>
      <c r="Q16"/>
      <c r="R16"/>
      <c r="S16" t="s">
        <v>248</v>
      </c>
      <c r="T16" t="s">
        <v>259</v>
      </c>
      <c r="U16" s="170" t="s">
        <v>294</v>
      </c>
      <c r="V16" s="50">
        <f t="shared" si="0"/>
        <v>2340</v>
      </c>
      <c r="W16" s="23"/>
      <c r="X16"/>
      <c r="Z16" s="12" t="s">
        <v>184</v>
      </c>
      <c r="AA16" s="335" t="s">
        <v>183</v>
      </c>
      <c r="AB16" s="335"/>
      <c r="AC16" s="335"/>
      <c r="AD16" s="335"/>
      <c r="AE16" s="335"/>
    </row>
    <row r="17" spans="1:31">
      <c r="A17" s="11" t="s">
        <v>352</v>
      </c>
      <c r="B17" s="11" t="s">
        <v>23</v>
      </c>
      <c r="C17" s="14">
        <v>0.84509999999999996</v>
      </c>
      <c r="D17" s="251">
        <v>3164.89</v>
      </c>
      <c r="E17" s="251">
        <v>3359.62</v>
      </c>
      <c r="F17" s="251">
        <v>3540.78</v>
      </c>
      <c r="G17" s="251">
        <v>3707.12</v>
      </c>
      <c r="H17" s="251">
        <v>3783.23</v>
      </c>
      <c r="I17" s="251">
        <v>3874.14</v>
      </c>
      <c r="J17"/>
      <c r="K17"/>
      <c r="L17"/>
      <c r="M17"/>
      <c r="N17"/>
      <c r="O17"/>
      <c r="P17"/>
      <c r="Q17"/>
      <c r="R17"/>
      <c r="S17" t="s">
        <v>248</v>
      </c>
      <c r="T17" t="s">
        <v>295</v>
      </c>
      <c r="U17" s="170" t="s">
        <v>294</v>
      </c>
      <c r="V17" s="50">
        <f t="shared" si="0"/>
        <v>2340</v>
      </c>
      <c r="W17" s="23"/>
      <c r="X17"/>
      <c r="Z17" s="12" t="s">
        <v>319</v>
      </c>
      <c r="AA17" s="338" t="s">
        <v>320</v>
      </c>
      <c r="AB17" s="335"/>
      <c r="AC17" s="335"/>
      <c r="AD17" s="335"/>
      <c r="AE17" s="335"/>
    </row>
    <row r="18" spans="1:31">
      <c r="A18" s="11" t="s">
        <v>352</v>
      </c>
      <c r="B18" s="11" t="s">
        <v>22</v>
      </c>
      <c r="C18" s="14">
        <v>0.84509999999999996</v>
      </c>
      <c r="D18" s="251">
        <v>2959.14</v>
      </c>
      <c r="E18" s="251">
        <v>3078.41</v>
      </c>
      <c r="F18" s="251">
        <v>3166.64</v>
      </c>
      <c r="G18" s="251">
        <v>3262.45</v>
      </c>
      <c r="H18" s="251">
        <v>3370.19</v>
      </c>
      <c r="I18" s="251">
        <v>3477.95</v>
      </c>
      <c r="J18"/>
      <c r="K18"/>
      <c r="L18"/>
      <c r="M18"/>
      <c r="N18"/>
      <c r="O18"/>
      <c r="P18"/>
      <c r="Q18"/>
      <c r="R18"/>
      <c r="S18" t="s">
        <v>248</v>
      </c>
      <c r="T18" t="s">
        <v>261</v>
      </c>
      <c r="U18" s="170">
        <v>142</v>
      </c>
      <c r="V18" s="50">
        <f t="shared" si="0"/>
        <v>2420</v>
      </c>
      <c r="W18" s="23"/>
      <c r="X18"/>
      <c r="Z18" s="12" t="s">
        <v>337</v>
      </c>
      <c r="AA18" s="338" t="s">
        <v>338</v>
      </c>
      <c r="AB18" s="335"/>
      <c r="AC18" s="335"/>
      <c r="AD18" s="335"/>
      <c r="AE18" s="335"/>
    </row>
    <row r="19" spans="1:31">
      <c r="A19" s="331" t="s">
        <v>450</v>
      </c>
      <c r="B19" s="331"/>
      <c r="C19" s="331"/>
      <c r="D19" s="331"/>
      <c r="E19" s="331"/>
      <c r="F19" s="331"/>
      <c r="G19" s="331"/>
      <c r="H19" s="331"/>
      <c r="I19" s="331"/>
      <c r="J19"/>
      <c r="K19"/>
      <c r="L19"/>
      <c r="M19"/>
      <c r="N19"/>
      <c r="O19"/>
      <c r="P19"/>
      <c r="Q19"/>
      <c r="R19"/>
      <c r="S19" t="s">
        <v>248</v>
      </c>
      <c r="T19" t="s">
        <v>260</v>
      </c>
      <c r="U19" s="170">
        <v>144</v>
      </c>
      <c r="V19" s="50">
        <f t="shared" si="0"/>
        <v>2440</v>
      </c>
      <c r="W19" s="23"/>
      <c r="X19"/>
      <c r="Z19" s="12" t="s">
        <v>339</v>
      </c>
      <c r="AA19" s="335" t="s">
        <v>340</v>
      </c>
      <c r="AB19" s="335"/>
      <c r="AC19" s="335"/>
      <c r="AD19" s="335"/>
      <c r="AE19" s="335"/>
    </row>
    <row r="20" spans="1:31" ht="18" customHeight="1">
      <c r="A20" s="11" t="s">
        <v>351</v>
      </c>
      <c r="B20" s="11" t="s">
        <v>21</v>
      </c>
      <c r="C20" s="14">
        <v>0.51780000000000004</v>
      </c>
      <c r="D20" s="4"/>
      <c r="E20" s="4">
        <v>6955.18</v>
      </c>
      <c r="F20" s="4">
        <v>7685.87</v>
      </c>
      <c r="G20" s="4">
        <v>8378.11</v>
      </c>
      <c r="H20" s="4">
        <v>8839.65</v>
      </c>
      <c r="I20" s="4">
        <v>8947.2900000000009</v>
      </c>
      <c r="J20"/>
      <c r="K20"/>
      <c r="L20"/>
      <c r="M20"/>
      <c r="N20"/>
      <c r="O20"/>
      <c r="P20"/>
      <c r="Q20"/>
      <c r="R20"/>
      <c r="S20" t="s">
        <v>248</v>
      </c>
      <c r="T20" t="s">
        <v>246</v>
      </c>
      <c r="U20" s="170">
        <v>153</v>
      </c>
      <c r="V20" s="50">
        <f t="shared" si="0"/>
        <v>2530</v>
      </c>
      <c r="W20" s="23"/>
      <c r="X20"/>
      <c r="Y20" s="26"/>
      <c r="Z20" s="12" t="s">
        <v>580</v>
      </c>
      <c r="AA20" s="335" t="s">
        <v>582</v>
      </c>
      <c r="AB20" s="335"/>
      <c r="AC20" s="335"/>
      <c r="AD20" s="335"/>
      <c r="AE20" s="335"/>
    </row>
    <row r="21" spans="1:31" ht="18.75" customHeight="1">
      <c r="A21" s="11" t="s">
        <v>351</v>
      </c>
      <c r="B21" s="11" t="s">
        <v>20</v>
      </c>
      <c r="C21" s="14">
        <v>0.51780000000000004</v>
      </c>
      <c r="D21" s="4">
        <v>5669.12</v>
      </c>
      <c r="E21" s="4">
        <v>6039.84</v>
      </c>
      <c r="F21" s="4">
        <v>6453.36</v>
      </c>
      <c r="G21" s="4">
        <v>7017.89</v>
      </c>
      <c r="H21" s="4">
        <v>7598.61</v>
      </c>
      <c r="I21" s="4">
        <v>7980.65</v>
      </c>
      <c r="J21"/>
      <c r="K21"/>
      <c r="L21"/>
      <c r="M21"/>
      <c r="N21"/>
      <c r="O21"/>
      <c r="P21"/>
      <c r="Q21"/>
      <c r="R21"/>
      <c r="S21" t="s">
        <v>248</v>
      </c>
      <c r="T21" t="s">
        <v>271</v>
      </c>
      <c r="U21" s="170">
        <v>183</v>
      </c>
      <c r="V21" s="50">
        <f t="shared" si="0"/>
        <v>2830</v>
      </c>
      <c r="W21" s="23"/>
      <c r="X21"/>
      <c r="Y21" s="26"/>
    </row>
    <row r="22" spans="1:31" ht="18.600000000000001" customHeight="1">
      <c r="A22" s="11" t="s">
        <v>351</v>
      </c>
      <c r="B22" s="11" t="s">
        <v>19</v>
      </c>
      <c r="C22" s="14">
        <v>0.51780000000000004</v>
      </c>
      <c r="D22" s="4">
        <v>5153.96</v>
      </c>
      <c r="E22" s="4">
        <v>5489.64</v>
      </c>
      <c r="F22" s="4">
        <v>5928.03</v>
      </c>
      <c r="G22" s="4">
        <v>6414.51</v>
      </c>
      <c r="H22" s="4">
        <v>6956.78</v>
      </c>
      <c r="I22" s="4">
        <v>7346.09</v>
      </c>
      <c r="J22"/>
      <c r="K22"/>
      <c r="L22"/>
      <c r="M22"/>
      <c r="N22"/>
      <c r="O22"/>
      <c r="P22"/>
      <c r="Q22"/>
      <c r="R22"/>
      <c r="S22" t="s">
        <v>248</v>
      </c>
      <c r="T22" t="s">
        <v>205</v>
      </c>
      <c r="U22" s="170">
        <v>182</v>
      </c>
      <c r="V22" s="50">
        <f t="shared" si="0"/>
        <v>2820</v>
      </c>
      <c r="W22" s="23"/>
      <c r="X22"/>
      <c r="Y22" s="26"/>
    </row>
    <row r="23" spans="1:31">
      <c r="A23" s="11" t="s">
        <v>351</v>
      </c>
      <c r="B23" s="11" t="s">
        <v>18</v>
      </c>
      <c r="C23" s="14">
        <v>0.51780000000000004</v>
      </c>
      <c r="D23" s="4">
        <v>4767.62</v>
      </c>
      <c r="E23" s="4">
        <v>5135.53</v>
      </c>
      <c r="F23" s="4">
        <v>5554.35</v>
      </c>
      <c r="G23" s="4">
        <v>6009.06</v>
      </c>
      <c r="H23" s="4">
        <v>6544.14</v>
      </c>
      <c r="I23" s="4">
        <v>6834.5</v>
      </c>
      <c r="J23"/>
      <c r="K23"/>
      <c r="L23"/>
      <c r="M23"/>
      <c r="N23"/>
      <c r="O23"/>
      <c r="P23"/>
      <c r="Q23"/>
      <c r="R23"/>
      <c r="S23" t="s">
        <v>248</v>
      </c>
      <c r="T23" t="s">
        <v>172</v>
      </c>
      <c r="U23" s="170">
        <v>181</v>
      </c>
      <c r="V23" s="50">
        <f t="shared" si="0"/>
        <v>2810</v>
      </c>
      <c r="W23" s="23"/>
      <c r="X23"/>
    </row>
    <row r="24" spans="1:31">
      <c r="A24" s="11" t="s">
        <v>351</v>
      </c>
      <c r="B24" s="11" t="s">
        <v>17</v>
      </c>
      <c r="C24" s="14">
        <v>0.70279999999999998</v>
      </c>
      <c r="D24" s="4">
        <v>4295.43</v>
      </c>
      <c r="E24" s="4">
        <v>4718.78</v>
      </c>
      <c r="F24" s="4">
        <v>5213.5200000000004</v>
      </c>
      <c r="G24" s="4">
        <v>5762.47</v>
      </c>
      <c r="H24" s="4">
        <v>6406.61</v>
      </c>
      <c r="I24" s="4">
        <v>6712.24</v>
      </c>
      <c r="J24"/>
      <c r="K24"/>
      <c r="L24"/>
      <c r="M24"/>
      <c r="N24"/>
      <c r="O24"/>
      <c r="P24"/>
      <c r="Q24"/>
      <c r="R24"/>
      <c r="S24" t="s">
        <v>248</v>
      </c>
      <c r="T24" t="s">
        <v>185</v>
      </c>
      <c r="U24" s="170">
        <v>180</v>
      </c>
      <c r="V24" s="50">
        <f t="shared" si="0"/>
        <v>2800</v>
      </c>
      <c r="W24" s="23"/>
      <c r="X24"/>
    </row>
    <row r="25" spans="1:31">
      <c r="A25" s="11" t="s">
        <v>351</v>
      </c>
      <c r="B25" s="11" t="s">
        <v>16</v>
      </c>
      <c r="C25" s="14">
        <v>0.70279999999999998</v>
      </c>
      <c r="D25" s="4">
        <v>4153.3500000000004</v>
      </c>
      <c r="E25" s="4">
        <v>4542.72</v>
      </c>
      <c r="F25" s="4">
        <v>4908.59</v>
      </c>
      <c r="G25" s="4">
        <v>5305.54</v>
      </c>
      <c r="H25" s="4">
        <v>5848.79</v>
      </c>
      <c r="I25" s="4">
        <v>6154.45</v>
      </c>
      <c r="J25"/>
      <c r="K25"/>
      <c r="L25"/>
      <c r="M25"/>
      <c r="N25"/>
      <c r="O25"/>
      <c r="P25"/>
      <c r="Q25"/>
      <c r="R25"/>
      <c r="S25" t="s">
        <v>177</v>
      </c>
      <c r="T25" t="s">
        <v>204</v>
      </c>
      <c r="U25" s="51">
        <v>110</v>
      </c>
      <c r="V25" s="50">
        <f t="shared" si="0"/>
        <v>2100</v>
      </c>
      <c r="W25" s="23"/>
      <c r="X25"/>
    </row>
    <row r="26" spans="1:31">
      <c r="A26" s="11" t="s">
        <v>351</v>
      </c>
      <c r="B26" s="11" t="s">
        <v>15</v>
      </c>
      <c r="C26" s="14">
        <v>0.70279999999999998</v>
      </c>
      <c r="D26" s="4">
        <v>4012.19</v>
      </c>
      <c r="E26" s="4">
        <v>4317.28</v>
      </c>
      <c r="F26" s="4">
        <v>4664.1000000000004</v>
      </c>
      <c r="G26" s="4">
        <v>5040.24</v>
      </c>
      <c r="H26" s="4">
        <v>5459.1</v>
      </c>
      <c r="I26" s="4">
        <v>5596.64</v>
      </c>
      <c r="J26"/>
      <c r="K26"/>
      <c r="L26"/>
      <c r="M26"/>
      <c r="N26"/>
      <c r="O26"/>
      <c r="P26"/>
      <c r="Q26"/>
      <c r="R26"/>
      <c r="S26" t="s">
        <v>177</v>
      </c>
      <c r="T26" t="s">
        <v>238</v>
      </c>
      <c r="U26" s="51">
        <v>110</v>
      </c>
      <c r="V26" s="50">
        <f t="shared" si="0"/>
        <v>2100</v>
      </c>
      <c r="W26" s="23"/>
      <c r="X26"/>
    </row>
    <row r="27" spans="1:31">
      <c r="A27" s="11" t="s">
        <v>351</v>
      </c>
      <c r="B27" s="11" t="s">
        <v>64</v>
      </c>
      <c r="C27" s="14">
        <v>0.70279999999999998</v>
      </c>
      <c r="D27" s="4">
        <v>3901.48</v>
      </c>
      <c r="E27" s="4">
        <v>4173.6400000000003</v>
      </c>
      <c r="F27" s="4">
        <v>4469.6099999999997</v>
      </c>
      <c r="G27" s="4">
        <v>4788.53</v>
      </c>
      <c r="H27" s="4">
        <v>5131.37</v>
      </c>
      <c r="I27" s="4">
        <v>5377.14</v>
      </c>
      <c r="J27"/>
      <c r="K27"/>
      <c r="L27"/>
      <c r="M27"/>
      <c r="N27"/>
      <c r="O27"/>
      <c r="P27"/>
      <c r="Q27"/>
      <c r="R27"/>
      <c r="S27" t="s">
        <v>177</v>
      </c>
      <c r="T27" t="s">
        <v>239</v>
      </c>
      <c r="U27" s="51">
        <v>110</v>
      </c>
      <c r="V27" s="50">
        <f t="shared" si="0"/>
        <v>2100</v>
      </c>
      <c r="W27" s="23"/>
      <c r="X27"/>
    </row>
    <row r="28" spans="1:31">
      <c r="A28" s="11" t="s">
        <v>351</v>
      </c>
      <c r="B28" s="11" t="s">
        <v>65</v>
      </c>
      <c r="C28" s="14">
        <v>0.70279999999999998</v>
      </c>
      <c r="D28" s="4">
        <v>3676.89</v>
      </c>
      <c r="E28" s="4">
        <v>3929</v>
      </c>
      <c r="F28" s="4">
        <v>4089.07</v>
      </c>
      <c r="G28" s="4">
        <v>4562.79</v>
      </c>
      <c r="H28" s="4">
        <v>4843.49</v>
      </c>
      <c r="I28" s="4">
        <v>5168.6499999999996</v>
      </c>
      <c r="J28"/>
      <c r="K28"/>
      <c r="L28"/>
      <c r="M28"/>
      <c r="N28"/>
      <c r="O28"/>
      <c r="P28"/>
      <c r="Q28"/>
      <c r="R28"/>
      <c r="S28" t="s">
        <v>177</v>
      </c>
      <c r="T28" t="s">
        <v>164</v>
      </c>
      <c r="U28" s="51">
        <v>120</v>
      </c>
      <c r="V28" s="50">
        <f t="shared" si="0"/>
        <v>2200</v>
      </c>
      <c r="W28" s="23"/>
      <c r="X28"/>
    </row>
    <row r="29" spans="1:31">
      <c r="A29" s="11" t="s">
        <v>351</v>
      </c>
      <c r="B29" s="11" t="s">
        <v>66</v>
      </c>
      <c r="C29" s="14">
        <v>0.70279999999999998</v>
      </c>
      <c r="D29" s="4">
        <v>3558.96</v>
      </c>
      <c r="E29" s="4">
        <v>3772.32</v>
      </c>
      <c r="F29" s="4">
        <v>3986.06</v>
      </c>
      <c r="G29" s="4">
        <v>4461.84</v>
      </c>
      <c r="H29" s="4">
        <v>4569.4799999999996</v>
      </c>
      <c r="I29" s="4">
        <v>4844.33</v>
      </c>
      <c r="J29"/>
      <c r="K29"/>
      <c r="L29"/>
      <c r="M29"/>
      <c r="N29"/>
      <c r="O29"/>
      <c r="P29"/>
      <c r="Q29"/>
      <c r="R29"/>
      <c r="S29" t="s">
        <v>178</v>
      </c>
      <c r="T29" t="s">
        <v>272</v>
      </c>
      <c r="U29" s="51">
        <v>210</v>
      </c>
      <c r="V29" s="50">
        <f t="shared" si="0"/>
        <v>3100</v>
      </c>
      <c r="W29" s="23"/>
      <c r="X29"/>
    </row>
    <row r="30" spans="1:31">
      <c r="A30" s="11" t="s">
        <v>351</v>
      </c>
      <c r="B30" s="11" t="s">
        <v>5</v>
      </c>
      <c r="C30" s="14">
        <v>0.84509999999999996</v>
      </c>
      <c r="D30" s="4">
        <v>3391.44</v>
      </c>
      <c r="E30" s="4">
        <v>3596.59</v>
      </c>
      <c r="F30" s="4">
        <v>3738.68</v>
      </c>
      <c r="G30" s="4">
        <v>3883.66</v>
      </c>
      <c r="H30" s="4">
        <v>4040.37</v>
      </c>
      <c r="I30" s="4">
        <v>4115.7299999999996</v>
      </c>
      <c r="J30"/>
      <c r="K30"/>
      <c r="L30"/>
      <c r="M30"/>
      <c r="N30"/>
      <c r="O30"/>
      <c r="P30"/>
      <c r="Q30"/>
      <c r="R30"/>
      <c r="S30" t="s">
        <v>178</v>
      </c>
      <c r="T30" t="s">
        <v>273</v>
      </c>
      <c r="U30" s="51">
        <v>210</v>
      </c>
      <c r="V30" s="50">
        <f t="shared" si="0"/>
        <v>3100</v>
      </c>
      <c r="W30" s="23"/>
      <c r="X30"/>
    </row>
    <row r="31" spans="1:31">
      <c r="A31" s="11" t="s">
        <v>351</v>
      </c>
      <c r="B31" s="11" t="s">
        <v>14</v>
      </c>
      <c r="C31" s="14">
        <v>0.84509999999999996</v>
      </c>
      <c r="D31" s="4">
        <v>3205.23</v>
      </c>
      <c r="E31" s="4">
        <v>3441.58</v>
      </c>
      <c r="F31" s="4">
        <v>3582.38</v>
      </c>
      <c r="G31" s="4">
        <v>3724.47</v>
      </c>
      <c r="H31" s="4">
        <v>3860.94</v>
      </c>
      <c r="I31" s="4">
        <v>3935.06</v>
      </c>
      <c r="J31"/>
      <c r="K31"/>
      <c r="L31"/>
      <c r="M31"/>
      <c r="N31"/>
      <c r="O31"/>
      <c r="P31"/>
      <c r="Q31"/>
      <c r="R31"/>
      <c r="S31" t="s">
        <v>178</v>
      </c>
      <c r="T31" t="s">
        <v>274</v>
      </c>
      <c r="U31" s="51">
        <v>210</v>
      </c>
      <c r="V31" s="50">
        <f t="shared" si="0"/>
        <v>3100</v>
      </c>
      <c r="W31" s="23"/>
      <c r="X31"/>
    </row>
    <row r="32" spans="1:31">
      <c r="A32" s="11" t="s">
        <v>351</v>
      </c>
      <c r="B32" s="11" t="s">
        <v>8</v>
      </c>
      <c r="C32" s="14">
        <v>0.84509999999999996</v>
      </c>
      <c r="D32" s="4">
        <v>3152.04</v>
      </c>
      <c r="E32" s="4">
        <v>3346.55</v>
      </c>
      <c r="F32" s="4">
        <v>3482.94</v>
      </c>
      <c r="G32" s="4">
        <v>3617.92</v>
      </c>
      <c r="H32" s="4">
        <v>3750.49</v>
      </c>
      <c r="I32" s="4">
        <v>3819.26</v>
      </c>
      <c r="J32"/>
      <c r="K32"/>
      <c r="L32"/>
      <c r="M32"/>
      <c r="N32"/>
      <c r="O32"/>
      <c r="P32"/>
      <c r="Q32"/>
      <c r="R32"/>
      <c r="S32" t="s">
        <v>178</v>
      </c>
      <c r="T32" t="s">
        <v>275</v>
      </c>
      <c r="U32" s="51">
        <v>210</v>
      </c>
      <c r="V32" s="50">
        <f t="shared" si="0"/>
        <v>3100</v>
      </c>
      <c r="W32" s="23"/>
      <c r="X32"/>
    </row>
    <row r="33" spans="1:32">
      <c r="A33" s="11" t="s">
        <v>351</v>
      </c>
      <c r="B33" s="11" t="s">
        <v>6</v>
      </c>
      <c r="C33" s="14">
        <v>0.84509999999999996</v>
      </c>
      <c r="D33" s="4">
        <v>3038.99</v>
      </c>
      <c r="E33" s="4">
        <v>3227.67</v>
      </c>
      <c r="F33" s="4">
        <v>3355.11</v>
      </c>
      <c r="G33" s="4">
        <v>3490.06</v>
      </c>
      <c r="H33" s="4">
        <v>3615.47</v>
      </c>
      <c r="I33" s="4">
        <v>3680.28</v>
      </c>
      <c r="J33"/>
      <c r="K33"/>
      <c r="L33"/>
      <c r="M33"/>
      <c r="N33"/>
      <c r="O33"/>
      <c r="P33"/>
      <c r="Q33"/>
      <c r="R33"/>
      <c r="S33" t="s">
        <v>178</v>
      </c>
      <c r="T33" t="s">
        <v>276</v>
      </c>
      <c r="U33" s="51">
        <v>210</v>
      </c>
      <c r="V33" s="50">
        <f t="shared" si="0"/>
        <v>3100</v>
      </c>
      <c r="W33" s="23"/>
      <c r="X33"/>
    </row>
    <row r="34" spans="1:32">
      <c r="A34" s="11" t="s">
        <v>351</v>
      </c>
      <c r="B34" s="11" t="s">
        <v>7</v>
      </c>
      <c r="C34" s="14">
        <v>0.84509999999999996</v>
      </c>
      <c r="D34" s="4">
        <v>2912.62</v>
      </c>
      <c r="E34" s="4">
        <v>3103.55</v>
      </c>
      <c r="F34" s="4">
        <v>3263.75</v>
      </c>
      <c r="G34" s="4">
        <v>3363.48</v>
      </c>
      <c r="H34" s="4">
        <v>3463.2</v>
      </c>
      <c r="I34" s="4">
        <v>3521.6</v>
      </c>
      <c r="J34"/>
      <c r="K34"/>
      <c r="L34"/>
      <c r="M34"/>
      <c r="N34"/>
      <c r="O34"/>
      <c r="P34"/>
      <c r="Q34"/>
      <c r="R34"/>
      <c r="S34" t="s">
        <v>178</v>
      </c>
      <c r="T34" t="s">
        <v>180</v>
      </c>
      <c r="U34" s="51">
        <v>210</v>
      </c>
      <c r="V34" s="50">
        <f t="shared" si="0"/>
        <v>3100</v>
      </c>
      <c r="W34" s="23"/>
      <c r="X34"/>
    </row>
    <row r="35" spans="1:32">
      <c r="A35" s="11" t="s">
        <v>351</v>
      </c>
      <c r="B35" s="11" t="s">
        <v>13</v>
      </c>
      <c r="C35" s="14">
        <v>0.84509999999999996</v>
      </c>
      <c r="D35" s="4">
        <v>2872.69</v>
      </c>
      <c r="E35" s="4">
        <v>3078.02</v>
      </c>
      <c r="F35" s="4">
        <v>3127.99</v>
      </c>
      <c r="G35" s="4">
        <v>3242.21</v>
      </c>
      <c r="H35" s="4">
        <v>3327.92</v>
      </c>
      <c r="I35" s="4">
        <v>3406.43</v>
      </c>
      <c r="J35"/>
      <c r="K35"/>
      <c r="L35"/>
      <c r="M35"/>
      <c r="N35"/>
      <c r="O35"/>
      <c r="P35"/>
      <c r="Q35"/>
      <c r="R35"/>
      <c r="S35" t="s">
        <v>175</v>
      </c>
      <c r="T35" t="s">
        <v>348</v>
      </c>
      <c r="U35" s="51">
        <v>610</v>
      </c>
      <c r="V35" s="51">
        <f t="shared" ref="V35:V46" si="1">U35+100</f>
        <v>710</v>
      </c>
      <c r="W35" s="23"/>
      <c r="X35"/>
    </row>
    <row r="36" spans="1:32">
      <c r="A36" s="11" t="s">
        <v>351</v>
      </c>
      <c r="B36" s="11" t="s">
        <v>12</v>
      </c>
      <c r="C36" s="14">
        <v>0.84509999999999996</v>
      </c>
      <c r="D36" s="4">
        <v>2711.6</v>
      </c>
      <c r="E36" s="4">
        <v>2945.82</v>
      </c>
      <c r="F36" s="4">
        <v>3031.62</v>
      </c>
      <c r="G36" s="4">
        <v>3146.03</v>
      </c>
      <c r="H36" s="4">
        <v>3224.63</v>
      </c>
      <c r="I36" s="4">
        <v>3339.97</v>
      </c>
      <c r="J36"/>
      <c r="K36"/>
      <c r="L36"/>
      <c r="M36"/>
      <c r="N36"/>
      <c r="O36"/>
      <c r="P36"/>
      <c r="Q36"/>
      <c r="R36"/>
      <c r="S36" t="s">
        <v>175</v>
      </c>
      <c r="T36" t="s">
        <v>165</v>
      </c>
      <c r="U36" s="51">
        <v>610</v>
      </c>
      <c r="V36" s="51">
        <f t="shared" si="1"/>
        <v>710</v>
      </c>
      <c r="W36" s="23"/>
      <c r="X36"/>
    </row>
    <row r="37" spans="1:32">
      <c r="A37" s="11" t="s">
        <v>351</v>
      </c>
      <c r="B37" s="11" t="s">
        <v>11</v>
      </c>
      <c r="C37" s="14">
        <v>0.84509999999999996</v>
      </c>
      <c r="D37" s="4">
        <v>2692.16</v>
      </c>
      <c r="E37" s="4">
        <v>2894.28</v>
      </c>
      <c r="F37" s="4">
        <v>2944.67</v>
      </c>
      <c r="G37" s="4">
        <v>3016.58</v>
      </c>
      <c r="H37" s="4">
        <v>3174.63</v>
      </c>
      <c r="I37" s="4">
        <v>3339.97</v>
      </c>
      <c r="J37"/>
      <c r="K37"/>
      <c r="L37"/>
      <c r="M37"/>
      <c r="N37"/>
      <c r="O37"/>
      <c r="P37"/>
      <c r="Q37"/>
      <c r="R37"/>
      <c r="S37" t="s">
        <v>175</v>
      </c>
      <c r="T37" t="s">
        <v>246</v>
      </c>
      <c r="U37" s="51">
        <v>620</v>
      </c>
      <c r="V37" s="51">
        <f t="shared" si="1"/>
        <v>720</v>
      </c>
      <c r="W37" s="23"/>
      <c r="X37"/>
    </row>
    <row r="38" spans="1:32">
      <c r="A38" s="11" t="s">
        <v>351</v>
      </c>
      <c r="B38" s="11" t="s">
        <v>10</v>
      </c>
      <c r="C38" s="14">
        <v>0.84509999999999996</v>
      </c>
      <c r="D38" s="4"/>
      <c r="E38" s="4">
        <v>2465.52</v>
      </c>
      <c r="F38" s="4">
        <v>2498.86</v>
      </c>
      <c r="G38" s="4">
        <v>2540.5500000000002</v>
      </c>
      <c r="H38" s="4">
        <v>2579.42</v>
      </c>
      <c r="I38" s="4">
        <v>2679.47</v>
      </c>
      <c r="J38"/>
      <c r="K38"/>
      <c r="L38"/>
      <c r="M38"/>
      <c r="N38"/>
      <c r="O38"/>
      <c r="P38"/>
      <c r="Q38"/>
      <c r="R38"/>
      <c r="S38" t="s">
        <v>175</v>
      </c>
      <c r="T38" t="s">
        <v>167</v>
      </c>
      <c r="U38" s="51">
        <v>630</v>
      </c>
      <c r="V38" s="51">
        <v>730</v>
      </c>
      <c r="X38"/>
      <c r="Y38"/>
      <c r="AF38"/>
    </row>
    <row r="39" spans="1:32">
      <c r="A39" s="331" t="s">
        <v>451</v>
      </c>
      <c r="B39" s="331"/>
      <c r="C39" s="331"/>
      <c r="D39" s="331"/>
      <c r="E39" s="331"/>
      <c r="F39" s="331"/>
      <c r="G39" s="331"/>
      <c r="H39" s="331"/>
      <c r="I39" s="331"/>
      <c r="J39"/>
      <c r="K39"/>
      <c r="L39"/>
      <c r="M39"/>
      <c r="N39"/>
      <c r="O39"/>
      <c r="P39"/>
      <c r="Q39"/>
      <c r="R39"/>
      <c r="S39" t="s">
        <v>175</v>
      </c>
      <c r="T39" t="s">
        <v>292</v>
      </c>
      <c r="U39" s="51">
        <v>630</v>
      </c>
      <c r="V39" s="51">
        <v>730</v>
      </c>
      <c r="X39"/>
      <c r="Y39"/>
      <c r="AF39"/>
    </row>
    <row r="40" spans="1:32">
      <c r="A40" s="11" t="s">
        <v>291</v>
      </c>
      <c r="B40" s="11" t="s">
        <v>81</v>
      </c>
      <c r="C40" s="17">
        <v>0.4647</v>
      </c>
      <c r="D40" s="4">
        <v>4567.91</v>
      </c>
      <c r="E40" s="4">
        <v>4700.37</v>
      </c>
      <c r="F40" s="4">
        <v>5279.68</v>
      </c>
      <c r="G40" s="4">
        <v>5714.12</v>
      </c>
      <c r="H40" s="4">
        <v>6365.82</v>
      </c>
      <c r="I40" s="4">
        <v>6764.05</v>
      </c>
      <c r="J40" s="4"/>
      <c r="K40" s="15"/>
      <c r="L40" s="15"/>
      <c r="M40" s="15"/>
      <c r="N40" s="15"/>
      <c r="O40" s="15"/>
      <c r="P40"/>
      <c r="Q40"/>
      <c r="R40"/>
      <c r="S40" t="s">
        <v>175</v>
      </c>
      <c r="T40" t="s">
        <v>293</v>
      </c>
      <c r="U40" s="51">
        <v>630</v>
      </c>
      <c r="V40" s="51">
        <f t="shared" si="1"/>
        <v>730</v>
      </c>
      <c r="X40"/>
      <c r="Y40"/>
      <c r="AF40"/>
    </row>
    <row r="41" spans="1:32">
      <c r="A41" s="11" t="s">
        <v>291</v>
      </c>
      <c r="B41" s="11" t="s">
        <v>82</v>
      </c>
      <c r="C41" s="17">
        <v>0.74350000000000005</v>
      </c>
      <c r="D41" s="4">
        <v>4168.58</v>
      </c>
      <c r="E41" s="4">
        <v>4519.3599999999997</v>
      </c>
      <c r="F41" s="4">
        <v>4990</v>
      </c>
      <c r="G41" s="4">
        <v>5279.68</v>
      </c>
      <c r="H41" s="4">
        <v>5858.92</v>
      </c>
      <c r="I41" s="4">
        <v>6199.26</v>
      </c>
      <c r="J41" s="4"/>
      <c r="K41" s="15"/>
      <c r="L41" s="15"/>
      <c r="M41" s="15"/>
      <c r="N41" s="15"/>
      <c r="O41" s="15"/>
      <c r="P41" s="15"/>
      <c r="Q41" s="15"/>
      <c r="R41"/>
      <c r="S41" t="s">
        <v>175</v>
      </c>
      <c r="T41" t="s">
        <v>185</v>
      </c>
      <c r="U41" s="51">
        <v>620</v>
      </c>
      <c r="V41" s="51">
        <v>720</v>
      </c>
      <c r="X41"/>
      <c r="Y41"/>
      <c r="Z41"/>
      <c r="AA41"/>
      <c r="AB41"/>
      <c r="AC41"/>
      <c r="AD41"/>
      <c r="AE41"/>
      <c r="AF41"/>
    </row>
    <row r="42" spans="1:32">
      <c r="A42" s="11" t="s">
        <v>291</v>
      </c>
      <c r="B42" s="11" t="s">
        <v>83</v>
      </c>
      <c r="C42" s="17">
        <v>0.74350000000000005</v>
      </c>
      <c r="D42" s="4">
        <v>4074.92</v>
      </c>
      <c r="E42" s="4">
        <v>4425.25</v>
      </c>
      <c r="F42" s="4">
        <v>4743.83</v>
      </c>
      <c r="G42" s="4">
        <v>5134.83</v>
      </c>
      <c r="H42" s="4">
        <v>5569.3</v>
      </c>
      <c r="I42" s="4">
        <v>5829.97</v>
      </c>
      <c r="J42" s="4"/>
      <c r="K42" s="15"/>
      <c r="L42" s="15"/>
      <c r="M42" s="15"/>
      <c r="N42" s="15"/>
      <c r="O42" s="15"/>
      <c r="P42" s="15"/>
      <c r="Q42" s="15"/>
      <c r="R42" s="4"/>
      <c r="S42" t="s">
        <v>179</v>
      </c>
      <c r="T42" t="s">
        <v>192</v>
      </c>
      <c r="U42" s="51">
        <v>910</v>
      </c>
      <c r="V42" s="51">
        <f t="shared" si="1"/>
        <v>1010</v>
      </c>
      <c r="X42"/>
      <c r="Y42"/>
      <c r="Z42"/>
      <c r="AA42"/>
      <c r="AB42"/>
      <c r="AC42"/>
      <c r="AD42"/>
      <c r="AE42"/>
      <c r="AF42"/>
    </row>
    <row r="43" spans="1:32">
      <c r="A43" s="11" t="s">
        <v>291</v>
      </c>
      <c r="B43" s="11" t="s">
        <v>84</v>
      </c>
      <c r="C43" s="17">
        <v>0.74350000000000005</v>
      </c>
      <c r="D43" s="4">
        <v>3930.81</v>
      </c>
      <c r="E43" s="4">
        <v>4265.91</v>
      </c>
      <c r="F43" s="4">
        <v>4555.6000000000004</v>
      </c>
      <c r="G43" s="4">
        <v>4888.67</v>
      </c>
      <c r="H43" s="4">
        <v>5424.48</v>
      </c>
      <c r="I43" s="4">
        <v>5656.17</v>
      </c>
      <c r="J43" s="4"/>
      <c r="K43" s="15"/>
      <c r="L43" s="15"/>
      <c r="M43" s="15"/>
      <c r="N43" s="15"/>
      <c r="O43" s="15"/>
      <c r="P43" s="15"/>
      <c r="Q43" s="15"/>
      <c r="R43" s="4"/>
      <c r="S43" t="s">
        <v>179</v>
      </c>
      <c r="T43" t="s">
        <v>191</v>
      </c>
      <c r="U43" s="51">
        <v>920</v>
      </c>
      <c r="V43" s="51">
        <f t="shared" si="1"/>
        <v>1020</v>
      </c>
      <c r="X43"/>
      <c r="Y43"/>
      <c r="Z43"/>
      <c r="AA43"/>
      <c r="AB43"/>
      <c r="AC43"/>
      <c r="AD43"/>
      <c r="AE43"/>
      <c r="AF43"/>
    </row>
    <row r="44" spans="1:32">
      <c r="A44" s="11" t="s">
        <v>291</v>
      </c>
      <c r="B44" s="11" t="s">
        <v>85</v>
      </c>
      <c r="C44" s="17">
        <v>0.74350000000000005</v>
      </c>
      <c r="D44" s="4">
        <v>3911.26</v>
      </c>
      <c r="E44" s="4">
        <v>4224.33</v>
      </c>
      <c r="F44" s="4">
        <v>4546.22</v>
      </c>
      <c r="G44" s="4">
        <v>4873.66</v>
      </c>
      <c r="H44" s="4">
        <v>5235.7299999999996</v>
      </c>
      <c r="I44" s="4">
        <v>5489.14</v>
      </c>
      <c r="J44" s="4"/>
      <c r="K44" s="15"/>
      <c r="L44" s="15"/>
      <c r="M44" s="15"/>
      <c r="N44" s="15"/>
      <c r="O44" s="15"/>
      <c r="P44" s="15"/>
      <c r="Q44" s="15"/>
      <c r="R44" s="4"/>
      <c r="S44" t="s">
        <v>179</v>
      </c>
      <c r="T44" t="s">
        <v>196</v>
      </c>
      <c r="U44" s="51">
        <v>930</v>
      </c>
      <c r="V44" s="51">
        <f t="shared" si="1"/>
        <v>1030</v>
      </c>
      <c r="X44"/>
      <c r="Y44"/>
      <c r="Z44"/>
      <c r="AA44"/>
      <c r="AB44"/>
      <c r="AC44"/>
      <c r="AD44"/>
      <c r="AE44"/>
      <c r="AF44"/>
    </row>
    <row r="45" spans="1:32">
      <c r="A45" s="11" t="s">
        <v>291</v>
      </c>
      <c r="B45" s="11" t="s">
        <v>86</v>
      </c>
      <c r="C45" s="17">
        <v>0.74350000000000005</v>
      </c>
      <c r="D45" s="4">
        <v>3848.59</v>
      </c>
      <c r="E45" s="4">
        <v>4123.4399999999996</v>
      </c>
      <c r="F45" s="4">
        <v>4483.16</v>
      </c>
      <c r="G45" s="4">
        <v>4772.7700000000004</v>
      </c>
      <c r="H45" s="4">
        <v>5134.83</v>
      </c>
      <c r="I45" s="4">
        <v>5315.85</v>
      </c>
      <c r="J45" s="4"/>
      <c r="K45" s="15"/>
      <c r="L45" s="15"/>
      <c r="M45" s="15"/>
      <c r="N45" s="15"/>
      <c r="O45" s="15"/>
      <c r="P45" s="15"/>
      <c r="Q45" s="15"/>
      <c r="R45" s="4"/>
      <c r="S45" t="s">
        <v>179</v>
      </c>
      <c r="T45" t="s">
        <v>194</v>
      </c>
      <c r="U45" s="51">
        <v>940</v>
      </c>
      <c r="V45" s="51">
        <f t="shared" si="1"/>
        <v>1040</v>
      </c>
      <c r="X45"/>
      <c r="Y45"/>
      <c r="Z45"/>
      <c r="AA45"/>
      <c r="AB45"/>
      <c r="AC45"/>
      <c r="AD45"/>
      <c r="AE45"/>
      <c r="AF45"/>
    </row>
    <row r="46" spans="1:32">
      <c r="A46" s="11" t="s">
        <v>291</v>
      </c>
      <c r="B46" s="11" t="s">
        <v>87</v>
      </c>
      <c r="C46" s="17">
        <v>0.74350000000000005</v>
      </c>
      <c r="D46" s="4">
        <v>3798.63</v>
      </c>
      <c r="E46" s="4">
        <v>4112.3500000000004</v>
      </c>
      <c r="F46" s="4">
        <v>4457.26</v>
      </c>
      <c r="G46" s="4">
        <v>4761.37</v>
      </c>
      <c r="H46" s="4">
        <v>5137.92</v>
      </c>
      <c r="I46" s="4">
        <v>5297.23</v>
      </c>
      <c r="J46" s="4"/>
      <c r="K46" s="15"/>
      <c r="L46" s="15"/>
      <c r="M46" s="15"/>
      <c r="N46" s="15"/>
      <c r="O46" s="15"/>
      <c r="P46" s="15"/>
      <c r="Q46" s="15"/>
      <c r="R46" s="4"/>
      <c r="S46" t="s">
        <v>179</v>
      </c>
      <c r="T46" t="s">
        <v>195</v>
      </c>
      <c r="U46" s="51">
        <v>950</v>
      </c>
      <c r="V46" s="51">
        <f t="shared" si="1"/>
        <v>1050</v>
      </c>
      <c r="X46"/>
      <c r="Y46"/>
      <c r="Z46"/>
      <c r="AA46"/>
      <c r="AB46"/>
      <c r="AC46"/>
      <c r="AD46"/>
      <c r="AE46"/>
      <c r="AF46"/>
    </row>
    <row r="47" spans="1:32">
      <c r="A47" s="11" t="s">
        <v>291</v>
      </c>
      <c r="B47" s="11" t="s">
        <v>88</v>
      </c>
      <c r="C47" s="17">
        <v>0.74350000000000005</v>
      </c>
      <c r="D47" s="4">
        <v>3705.62</v>
      </c>
      <c r="E47" s="4">
        <v>4056.87</v>
      </c>
      <c r="F47" s="4">
        <v>4240.82</v>
      </c>
      <c r="G47" s="4">
        <v>4704.22</v>
      </c>
      <c r="H47" s="4">
        <v>5066.3</v>
      </c>
      <c r="I47" s="4">
        <v>5283.52</v>
      </c>
      <c r="J47" s="4"/>
      <c r="K47" s="15"/>
      <c r="L47" s="15"/>
      <c r="M47" s="15"/>
      <c r="N47" s="15"/>
      <c r="O47" s="15"/>
      <c r="P47" s="15"/>
      <c r="Q47" s="15"/>
      <c r="R47" s="4"/>
      <c r="S47" t="s">
        <v>269</v>
      </c>
      <c r="T47" t="s">
        <v>359</v>
      </c>
      <c r="U47" s="51">
        <v>840</v>
      </c>
      <c r="V47" s="51">
        <v>890</v>
      </c>
      <c r="X47"/>
      <c r="Y47"/>
      <c r="Z47"/>
      <c r="AA47"/>
      <c r="AB47"/>
      <c r="AC47"/>
      <c r="AD47"/>
      <c r="AE47"/>
      <c r="AF47"/>
    </row>
    <row r="48" spans="1:32">
      <c r="A48" s="11" t="s">
        <v>291</v>
      </c>
      <c r="B48" s="11" t="s">
        <v>89</v>
      </c>
      <c r="C48" s="17">
        <v>0.74350000000000005</v>
      </c>
      <c r="D48" s="4">
        <v>3633.82</v>
      </c>
      <c r="E48" s="4">
        <v>3982.85</v>
      </c>
      <c r="F48" s="4">
        <v>4165.6099999999997</v>
      </c>
      <c r="G48" s="4">
        <v>4627.99</v>
      </c>
      <c r="H48" s="4">
        <v>4990</v>
      </c>
      <c r="I48" s="4">
        <v>5207.25</v>
      </c>
      <c r="J48" s="4"/>
      <c r="K48" s="15"/>
      <c r="L48" s="15"/>
      <c r="M48" s="15"/>
      <c r="N48" s="15"/>
      <c r="O48" s="15"/>
      <c r="P48" s="15"/>
      <c r="Q48" s="15"/>
      <c r="R48" s="4"/>
      <c r="S48" t="s">
        <v>269</v>
      </c>
      <c r="T48" t="s">
        <v>168</v>
      </c>
      <c r="U48" s="51">
        <v>810</v>
      </c>
      <c r="V48" s="51">
        <v>860</v>
      </c>
      <c r="X48"/>
      <c r="Y48"/>
      <c r="Z48"/>
      <c r="AA48"/>
      <c r="AB48"/>
      <c r="AC48"/>
      <c r="AD48"/>
      <c r="AE48"/>
      <c r="AF48"/>
    </row>
    <row r="49" spans="1:32">
      <c r="A49" s="11" t="s">
        <v>291</v>
      </c>
      <c r="B49" s="11" t="s">
        <v>90</v>
      </c>
      <c r="C49" s="17">
        <v>0.74350000000000005</v>
      </c>
      <c r="D49" s="4">
        <v>3453.32</v>
      </c>
      <c r="E49" s="4">
        <v>3767.26</v>
      </c>
      <c r="F49" s="4">
        <v>4042.58</v>
      </c>
      <c r="G49" s="4">
        <v>4446.83</v>
      </c>
      <c r="H49" s="4">
        <v>4826.9399999999996</v>
      </c>
      <c r="I49" s="4">
        <v>5120.21</v>
      </c>
      <c r="J49" s="4"/>
      <c r="K49" s="15"/>
      <c r="L49" s="15"/>
      <c r="M49" s="15"/>
      <c r="N49" s="15"/>
      <c r="O49" s="15"/>
      <c r="P49" s="15"/>
      <c r="Q49" s="15"/>
      <c r="R49" s="4"/>
      <c r="S49" t="s">
        <v>269</v>
      </c>
      <c r="T49" t="s">
        <v>170</v>
      </c>
      <c r="U49" s="51">
        <v>820</v>
      </c>
      <c r="V49" s="51">
        <v>870</v>
      </c>
      <c r="X49"/>
      <c r="Y49"/>
      <c r="Z49"/>
      <c r="AA49"/>
      <c r="AB49"/>
      <c r="AC49"/>
      <c r="AD49"/>
      <c r="AE49"/>
      <c r="AF49"/>
    </row>
    <row r="50" spans="1:32">
      <c r="A50" s="11" t="s">
        <v>291</v>
      </c>
      <c r="B50" s="11" t="s">
        <v>91</v>
      </c>
      <c r="C50" s="17">
        <v>0.88139999999999996</v>
      </c>
      <c r="D50" s="4">
        <v>3389.55</v>
      </c>
      <c r="E50" s="4">
        <v>3691.47</v>
      </c>
      <c r="F50" s="4">
        <v>3968.88</v>
      </c>
      <c r="G50" s="4">
        <v>4372.42</v>
      </c>
      <c r="H50" s="4">
        <v>4750.72</v>
      </c>
      <c r="I50" s="4">
        <v>5040.7700000000004</v>
      </c>
      <c r="J50" s="4"/>
      <c r="K50" s="15"/>
      <c r="L50" s="15"/>
      <c r="M50" s="15"/>
      <c r="N50" s="15"/>
      <c r="O50" s="15"/>
      <c r="P50" s="15"/>
      <c r="Q50" s="15"/>
      <c r="R50" s="4"/>
      <c r="S50" t="s">
        <v>269</v>
      </c>
      <c r="T50" t="s">
        <v>169</v>
      </c>
      <c r="U50" s="51">
        <v>830</v>
      </c>
      <c r="V50" s="51">
        <v>880</v>
      </c>
      <c r="X50"/>
      <c r="Y50"/>
      <c r="Z50"/>
      <c r="AA50"/>
      <c r="AB50"/>
      <c r="AC50"/>
      <c r="AD50"/>
      <c r="AE50"/>
      <c r="AF50"/>
    </row>
    <row r="51" spans="1:32">
      <c r="A51" s="11" t="s">
        <v>291</v>
      </c>
      <c r="B51" s="11" t="s">
        <v>92</v>
      </c>
      <c r="C51" s="17">
        <v>0.88139999999999996</v>
      </c>
      <c r="D51" s="4">
        <v>3344.29</v>
      </c>
      <c r="E51" s="4">
        <v>3615.79</v>
      </c>
      <c r="F51" s="4">
        <v>3855.39</v>
      </c>
      <c r="G51" s="4">
        <v>4082.39</v>
      </c>
      <c r="H51" s="4">
        <v>4303.05</v>
      </c>
      <c r="I51" s="4">
        <v>4533.2</v>
      </c>
      <c r="J51" s="4"/>
      <c r="K51" s="15"/>
      <c r="L51" s="15"/>
      <c r="M51" s="15"/>
      <c r="N51" s="15"/>
      <c r="O51" s="15"/>
      <c r="P51" s="15"/>
      <c r="Q51" s="15"/>
      <c r="R51" s="4"/>
      <c r="S51"/>
      <c r="T51"/>
      <c r="U51"/>
      <c r="X51"/>
      <c r="Y51"/>
      <c r="Z51"/>
      <c r="AA51"/>
      <c r="AB51"/>
      <c r="AC51"/>
      <c r="AD51"/>
      <c r="AE51"/>
      <c r="AF51"/>
    </row>
    <row r="52" spans="1:32">
      <c r="A52" s="11" t="s">
        <v>291</v>
      </c>
      <c r="B52" s="11" t="s">
        <v>93</v>
      </c>
      <c r="C52" s="17">
        <v>0.88139999999999996</v>
      </c>
      <c r="D52" s="4">
        <v>3269.05</v>
      </c>
      <c r="E52" s="4">
        <v>3525.89</v>
      </c>
      <c r="F52" s="4">
        <v>3750.87</v>
      </c>
      <c r="G52" s="4">
        <v>3975.8</v>
      </c>
      <c r="H52" s="4">
        <v>4144.54</v>
      </c>
      <c r="I52" s="4">
        <v>4396.2700000000004</v>
      </c>
      <c r="J52" s="4"/>
      <c r="K52" s="15"/>
      <c r="L52" s="15"/>
      <c r="M52" s="15"/>
      <c r="N52" s="15"/>
      <c r="O52" s="15"/>
      <c r="P52" s="15"/>
      <c r="Q52" s="15"/>
      <c r="R52" s="4"/>
      <c r="S52"/>
      <c r="T52"/>
      <c r="U52"/>
      <c r="X52"/>
      <c r="Y52"/>
      <c r="Z52"/>
      <c r="AA52"/>
      <c r="AB52"/>
      <c r="AC52"/>
      <c r="AD52"/>
      <c r="AE52"/>
      <c r="AF52"/>
    </row>
    <row r="53" spans="1:32">
      <c r="A53" s="11" t="s">
        <v>291</v>
      </c>
      <c r="B53" s="11" t="s">
        <v>94</v>
      </c>
      <c r="C53" s="17">
        <v>0.88139999999999996</v>
      </c>
      <c r="D53" s="4">
        <v>3106.28</v>
      </c>
      <c r="E53" s="4">
        <v>3378.25</v>
      </c>
      <c r="F53" s="4">
        <v>3575.11</v>
      </c>
      <c r="G53" s="4">
        <v>3708.67</v>
      </c>
      <c r="H53" s="4">
        <v>3835.23</v>
      </c>
      <c r="I53" s="4">
        <v>4032.36</v>
      </c>
      <c r="J53" s="4"/>
      <c r="K53" s="15"/>
      <c r="L53" s="15"/>
      <c r="M53" s="15"/>
      <c r="N53" s="15"/>
      <c r="O53" s="15"/>
      <c r="P53" s="15"/>
      <c r="Q53" s="15"/>
      <c r="R53" s="4"/>
      <c r="S53"/>
      <c r="T53"/>
      <c r="U53"/>
      <c r="X53"/>
      <c r="Y53"/>
      <c r="Z53"/>
      <c r="AA53"/>
      <c r="AB53"/>
      <c r="AC53"/>
      <c r="AD53"/>
      <c r="AE53"/>
      <c r="AF53"/>
    </row>
    <row r="54" spans="1:32">
      <c r="A54" s="11" t="s">
        <v>291</v>
      </c>
      <c r="B54" s="11" t="s">
        <v>95</v>
      </c>
      <c r="C54" s="17">
        <v>0.87429999999999997</v>
      </c>
      <c r="D54" s="4">
        <v>2919.44</v>
      </c>
      <c r="E54" s="4">
        <v>3191.26</v>
      </c>
      <c r="F54" s="4">
        <v>3380.36</v>
      </c>
      <c r="G54" s="4">
        <v>3554.01</v>
      </c>
      <c r="H54" s="4">
        <v>3633.45</v>
      </c>
      <c r="I54" s="4">
        <v>3728.36</v>
      </c>
      <c r="J54" s="4"/>
      <c r="K54" s="15"/>
      <c r="L54" s="15"/>
      <c r="M54" s="15"/>
      <c r="N54" s="15"/>
      <c r="O54" s="15"/>
      <c r="P54" s="15"/>
      <c r="Q54" s="15"/>
      <c r="R54" s="4"/>
      <c r="S54"/>
      <c r="T54"/>
      <c r="U54"/>
      <c r="X54"/>
      <c r="Y54"/>
      <c r="Z54"/>
      <c r="AA54"/>
      <c r="AB54"/>
      <c r="AC54"/>
      <c r="AD54"/>
      <c r="AE54"/>
      <c r="AF54"/>
    </row>
    <row r="55" spans="1:32">
      <c r="A55" s="11" t="s">
        <v>291</v>
      </c>
      <c r="B55" s="11" t="s">
        <v>96</v>
      </c>
      <c r="C55" s="17">
        <v>0.87429999999999997</v>
      </c>
      <c r="D55" s="4">
        <v>2815.57</v>
      </c>
      <c r="E55" s="4">
        <v>3040.47</v>
      </c>
      <c r="F55" s="4">
        <v>3105.03</v>
      </c>
      <c r="G55" s="4">
        <v>3208.32</v>
      </c>
      <c r="H55" s="4">
        <v>3292.25</v>
      </c>
      <c r="I55" s="4">
        <v>3363.27</v>
      </c>
      <c r="J55" s="4"/>
      <c r="K55" s="15"/>
      <c r="L55" s="15"/>
      <c r="M55" s="15"/>
      <c r="N55" s="15"/>
      <c r="O55" s="15"/>
      <c r="P55" s="15"/>
      <c r="Q55" s="15"/>
      <c r="R55" s="4"/>
      <c r="S55"/>
      <c r="T55"/>
      <c r="U55"/>
      <c r="X55"/>
      <c r="Y55"/>
      <c r="Z55"/>
      <c r="AA55"/>
      <c r="AB55"/>
      <c r="AC55"/>
      <c r="AD55"/>
      <c r="AE55"/>
      <c r="AF55"/>
    </row>
    <row r="56" spans="1:32">
      <c r="A56" s="333" t="s">
        <v>437</v>
      </c>
      <c r="B56" s="333"/>
      <c r="C56" s="333"/>
      <c r="D56" s="333"/>
      <c r="E56" s="333"/>
      <c r="F56" s="333"/>
      <c r="G56" s="333"/>
      <c r="H56" s="333"/>
      <c r="I56" s="333"/>
      <c r="J56" s="4"/>
      <c r="K56" s="15"/>
      <c r="L56" s="15"/>
      <c r="M56" s="15"/>
      <c r="N56" s="15"/>
      <c r="O56" s="15"/>
      <c r="P56" s="15"/>
      <c r="Q56" s="15"/>
      <c r="R56" s="4"/>
      <c r="S56"/>
      <c r="T56"/>
      <c r="U56"/>
      <c r="X56"/>
      <c r="Y56"/>
      <c r="Z56"/>
      <c r="AA56"/>
      <c r="AB56"/>
      <c r="AC56"/>
      <c r="AD56"/>
      <c r="AE56"/>
      <c r="AF56"/>
    </row>
    <row r="57" spans="1:32">
      <c r="A57" s="11" t="s">
        <v>360</v>
      </c>
      <c r="B57" s="11" t="s">
        <v>126</v>
      </c>
      <c r="C57" s="17">
        <v>0.31640000000000001</v>
      </c>
      <c r="D57" s="4">
        <v>6670.37</v>
      </c>
      <c r="E57" s="4">
        <v>7380.67</v>
      </c>
      <c r="F57" s="4">
        <v>8054.8</v>
      </c>
      <c r="G57" s="4">
        <v>8496.92</v>
      </c>
      <c r="H57" s="4">
        <v>8605.68</v>
      </c>
      <c r="I57" s="4"/>
      <c r="J57" s="4"/>
      <c r="K57" s="15"/>
      <c r="L57" s="15"/>
      <c r="M57" s="15"/>
      <c r="N57" s="15"/>
      <c r="O57" s="15"/>
      <c r="P57" s="15"/>
      <c r="Q57" s="15"/>
      <c r="R57" s="4"/>
      <c r="S57"/>
      <c r="T57"/>
      <c r="U57"/>
      <c r="X57"/>
      <c r="Y57"/>
      <c r="Z57"/>
      <c r="AA57"/>
      <c r="AB57"/>
      <c r="AC57"/>
      <c r="AD57"/>
      <c r="AE57"/>
      <c r="AF57"/>
    </row>
    <row r="58" spans="1:32">
      <c r="A58" s="11" t="s">
        <v>360</v>
      </c>
      <c r="B58" s="11" t="s">
        <v>127</v>
      </c>
      <c r="C58" s="17">
        <v>0.31640000000000001</v>
      </c>
      <c r="D58" s="4">
        <v>5504.26</v>
      </c>
      <c r="E58" s="4">
        <v>5902.04</v>
      </c>
      <c r="F58" s="4">
        <v>6112.24</v>
      </c>
      <c r="G58" s="4">
        <v>6858.84</v>
      </c>
      <c r="H58" s="4">
        <v>7424.19</v>
      </c>
      <c r="I58" s="4">
        <v>7640.58</v>
      </c>
      <c r="J58" s="4"/>
      <c r="K58" s="15"/>
      <c r="L58" s="15"/>
      <c r="M58" s="15"/>
      <c r="N58" s="15"/>
      <c r="O58" s="15"/>
      <c r="P58" s="15"/>
      <c r="Q58" s="15"/>
      <c r="R58" s="4"/>
      <c r="S58"/>
      <c r="T58"/>
      <c r="U58"/>
      <c r="X58"/>
      <c r="Y58"/>
      <c r="Z58"/>
      <c r="AA58"/>
      <c r="AB58"/>
      <c r="AC58"/>
      <c r="AD58"/>
      <c r="AE58"/>
      <c r="AF58"/>
    </row>
    <row r="59" spans="1:32">
      <c r="A59" s="11" t="s">
        <v>360</v>
      </c>
      <c r="B59" s="11" t="s">
        <v>128</v>
      </c>
      <c r="C59" s="17">
        <v>0.31640000000000001</v>
      </c>
      <c r="D59" s="4">
        <v>5003.49</v>
      </c>
      <c r="E59" s="4">
        <v>5365.66</v>
      </c>
      <c r="F59" s="4">
        <v>5662.85</v>
      </c>
      <c r="G59" s="4">
        <v>6112.24</v>
      </c>
      <c r="H59" s="4">
        <v>6800.81</v>
      </c>
      <c r="I59" s="4">
        <v>6998.52</v>
      </c>
      <c r="J59" s="4"/>
      <c r="K59" s="15"/>
      <c r="L59" s="15"/>
      <c r="M59" s="15"/>
      <c r="N59" s="15"/>
      <c r="O59" s="15"/>
      <c r="P59" s="15"/>
      <c r="Q59" s="15"/>
      <c r="R59" s="18"/>
      <c r="S59"/>
      <c r="T59"/>
      <c r="U59"/>
      <c r="X59"/>
      <c r="Y59"/>
      <c r="Z59"/>
      <c r="AA59"/>
      <c r="AB59"/>
      <c r="AC59"/>
      <c r="AD59"/>
      <c r="AE59"/>
      <c r="AF59"/>
    </row>
    <row r="60" spans="1:32">
      <c r="A60" s="11" t="s">
        <v>360</v>
      </c>
      <c r="B60" s="11" t="s">
        <v>361</v>
      </c>
      <c r="C60" s="17">
        <v>0.45200000000000001</v>
      </c>
      <c r="D60" s="4"/>
      <c r="E60" s="4">
        <v>4967.01</v>
      </c>
      <c r="F60" s="4">
        <v>5220.71</v>
      </c>
      <c r="G60" s="4">
        <v>6112.24</v>
      </c>
      <c r="H60" s="4">
        <v>6800.81</v>
      </c>
      <c r="I60" s="4">
        <v>6998.52</v>
      </c>
      <c r="J60" s="4"/>
      <c r="K60" s="15"/>
      <c r="L60" s="15"/>
      <c r="M60" s="15"/>
      <c r="N60" s="15"/>
      <c r="O60" s="15"/>
      <c r="P60" s="15"/>
      <c r="Q60" s="15"/>
      <c r="R60" s="18"/>
      <c r="S60"/>
      <c r="T60"/>
      <c r="U60"/>
      <c r="X60"/>
      <c r="Y60"/>
      <c r="Z60"/>
      <c r="AA60"/>
      <c r="AB60"/>
      <c r="AC60"/>
      <c r="AD60"/>
      <c r="AE60"/>
      <c r="AF60"/>
    </row>
    <row r="61" spans="1:32">
      <c r="A61" s="11" t="s">
        <v>360</v>
      </c>
      <c r="B61" s="11" t="s">
        <v>129</v>
      </c>
      <c r="C61" s="17">
        <v>0.45200000000000001</v>
      </c>
      <c r="D61" s="4">
        <v>4629.74</v>
      </c>
      <c r="E61" s="4">
        <v>4967.01</v>
      </c>
      <c r="F61" s="4">
        <v>5220.71</v>
      </c>
      <c r="G61" s="4">
        <v>5713.58</v>
      </c>
      <c r="H61" s="4">
        <v>6394.91</v>
      </c>
      <c r="I61" s="4">
        <v>6580.44</v>
      </c>
      <c r="J61" s="4"/>
      <c r="K61" s="15"/>
      <c r="L61" s="15"/>
      <c r="M61" s="15"/>
      <c r="N61" s="15"/>
      <c r="O61" s="15"/>
      <c r="P61" s="15"/>
      <c r="Q61" s="15"/>
      <c r="R61" s="18"/>
      <c r="S61"/>
      <c r="T61"/>
      <c r="U61"/>
      <c r="X61"/>
      <c r="Y61"/>
      <c r="Z61"/>
      <c r="AA61"/>
      <c r="AB61"/>
      <c r="AC61"/>
      <c r="AD61"/>
      <c r="AE61"/>
      <c r="AF61"/>
    </row>
    <row r="62" spans="1:32">
      <c r="A62" s="11" t="s">
        <v>360</v>
      </c>
      <c r="B62" s="11" t="s">
        <v>130</v>
      </c>
      <c r="C62" s="17">
        <v>0.45200000000000001</v>
      </c>
      <c r="D62" s="4">
        <v>4193.4799999999996</v>
      </c>
      <c r="E62" s="4">
        <v>4474.13</v>
      </c>
      <c r="F62" s="4">
        <v>5068.49</v>
      </c>
      <c r="G62" s="4">
        <v>5590.37</v>
      </c>
      <c r="H62" s="4">
        <v>6264.45</v>
      </c>
      <c r="I62" s="4">
        <v>6446.05</v>
      </c>
      <c r="J62" s="4"/>
      <c r="K62" s="15"/>
      <c r="L62" s="15"/>
      <c r="M62" s="15"/>
      <c r="N62" s="15"/>
      <c r="O62" s="15"/>
      <c r="P62" s="15"/>
      <c r="Q62" s="15"/>
      <c r="R62" s="18"/>
      <c r="S62"/>
      <c r="T62"/>
      <c r="U62"/>
      <c r="X62"/>
      <c r="Y62"/>
      <c r="Z62"/>
      <c r="AA62"/>
      <c r="AB62"/>
      <c r="AC62"/>
      <c r="AD62"/>
      <c r="AE62"/>
      <c r="AF62"/>
    </row>
    <row r="63" spans="1:32">
      <c r="A63" s="11" t="s">
        <v>360</v>
      </c>
      <c r="B63" s="11" t="s">
        <v>131</v>
      </c>
      <c r="C63" s="17">
        <v>0.72319999999999995</v>
      </c>
      <c r="D63" s="4">
        <v>4064.54</v>
      </c>
      <c r="E63" s="4">
        <v>4323.79</v>
      </c>
      <c r="F63" s="4">
        <v>4619.1000000000004</v>
      </c>
      <c r="G63" s="4">
        <v>5068.49</v>
      </c>
      <c r="H63" s="4">
        <v>5720.84</v>
      </c>
      <c r="I63" s="4">
        <v>5886.14</v>
      </c>
      <c r="J63" s="4"/>
      <c r="K63" s="15"/>
      <c r="L63" s="15"/>
      <c r="M63" s="15"/>
      <c r="N63" s="15"/>
      <c r="O63" s="15"/>
      <c r="P63" s="15"/>
      <c r="Q63" s="15"/>
      <c r="R63" s="18"/>
      <c r="S63"/>
      <c r="T63"/>
      <c r="U63"/>
      <c r="X63"/>
      <c r="Y63"/>
      <c r="Z63"/>
      <c r="AA63"/>
      <c r="AB63"/>
      <c r="AC63"/>
      <c r="AD63"/>
      <c r="AE63"/>
      <c r="AF63"/>
    </row>
    <row r="64" spans="1:32">
      <c r="A64" s="11" t="s">
        <v>360</v>
      </c>
      <c r="B64" s="11" t="s">
        <v>132</v>
      </c>
      <c r="C64" s="17">
        <v>0.72319999999999995</v>
      </c>
      <c r="D64" s="4">
        <v>3928.42</v>
      </c>
      <c r="E64" s="4">
        <v>4182.83</v>
      </c>
      <c r="F64" s="4">
        <v>4474.13</v>
      </c>
      <c r="G64" s="4">
        <v>4771.29</v>
      </c>
      <c r="H64" s="4">
        <v>5336.7</v>
      </c>
      <c r="I64" s="4">
        <v>5490.47</v>
      </c>
      <c r="J64" s="4"/>
      <c r="K64" s="15"/>
      <c r="L64" s="15"/>
      <c r="M64" s="15"/>
      <c r="N64" s="15"/>
      <c r="O64" s="15"/>
      <c r="P64" s="15"/>
      <c r="Q64" s="15"/>
      <c r="R64" s="18"/>
      <c r="S64"/>
      <c r="T64"/>
      <c r="U64"/>
      <c r="X64"/>
      <c r="Y64"/>
      <c r="Z64"/>
      <c r="AA64"/>
      <c r="AB64"/>
      <c r="AC64"/>
      <c r="AD64"/>
      <c r="AE64"/>
      <c r="AF64"/>
    </row>
    <row r="65" spans="1:32">
      <c r="A65" s="11" t="s">
        <v>360</v>
      </c>
      <c r="B65" s="11" t="s">
        <v>61</v>
      </c>
      <c r="C65" s="17">
        <v>0.72319999999999995</v>
      </c>
      <c r="D65" s="4">
        <v>3520.1</v>
      </c>
      <c r="E65" s="4">
        <v>3765.38</v>
      </c>
      <c r="F65" s="4">
        <v>3925.17</v>
      </c>
      <c r="G65" s="4">
        <v>4366.72</v>
      </c>
      <c r="H65" s="4">
        <v>4742.32</v>
      </c>
      <c r="I65" s="4">
        <v>4878.28</v>
      </c>
      <c r="J65" s="4"/>
      <c r="K65" s="15"/>
      <c r="L65" s="15"/>
      <c r="M65" s="15"/>
      <c r="N65" s="15"/>
      <c r="O65" s="15"/>
      <c r="P65" s="15"/>
      <c r="Q65" s="15"/>
      <c r="R65" s="18"/>
      <c r="S65"/>
      <c r="T65"/>
      <c r="U65"/>
      <c r="X65"/>
      <c r="Y65"/>
      <c r="Z65"/>
      <c r="AA65"/>
      <c r="AB65"/>
      <c r="AC65"/>
      <c r="AD65"/>
      <c r="AE65"/>
      <c r="AF65"/>
    </row>
    <row r="66" spans="1:32">
      <c r="A66" s="11" t="s">
        <v>360</v>
      </c>
      <c r="B66" s="11" t="s">
        <v>62</v>
      </c>
      <c r="C66" s="17">
        <v>0.72319999999999995</v>
      </c>
      <c r="D66" s="4">
        <v>3520.1</v>
      </c>
      <c r="E66" s="4">
        <v>3765.38</v>
      </c>
      <c r="F66" s="4">
        <v>3818.66</v>
      </c>
      <c r="G66" s="4">
        <v>3925.17</v>
      </c>
      <c r="H66" s="4">
        <v>4366.72</v>
      </c>
      <c r="I66" s="4">
        <v>4490.04</v>
      </c>
      <c r="J66" s="4"/>
      <c r="K66" s="15"/>
      <c r="L66" s="15"/>
      <c r="M66" s="15"/>
      <c r="N66" s="15"/>
      <c r="O66" s="15"/>
      <c r="P66" s="15"/>
      <c r="Q66" s="15"/>
      <c r="R66" s="18"/>
      <c r="S66"/>
      <c r="T66"/>
      <c r="U66"/>
      <c r="X66"/>
      <c r="Y66"/>
      <c r="Z66"/>
      <c r="AA66"/>
      <c r="AB66"/>
      <c r="AC66"/>
      <c r="AD66"/>
      <c r="AE66"/>
      <c r="AF66"/>
    </row>
    <row r="67" spans="1:32">
      <c r="A67" s="11" t="s">
        <v>360</v>
      </c>
      <c r="B67" s="11" t="s">
        <v>134</v>
      </c>
      <c r="C67" s="17">
        <v>0.85740000000000005</v>
      </c>
      <c r="D67" s="4">
        <v>3319.52</v>
      </c>
      <c r="E67" s="4">
        <v>3559.02</v>
      </c>
      <c r="F67" s="4">
        <v>3692.14</v>
      </c>
      <c r="G67" s="4">
        <v>3818.66</v>
      </c>
      <c r="H67" s="4">
        <v>3958.47</v>
      </c>
      <c r="I67" s="4">
        <v>4045.01</v>
      </c>
      <c r="J67" s="4"/>
      <c r="K67" s="15"/>
      <c r="L67" s="15"/>
      <c r="M67" s="15"/>
      <c r="N67" s="15"/>
      <c r="O67" s="15"/>
      <c r="P67" s="15"/>
      <c r="Q67" s="15"/>
      <c r="R67" s="18"/>
      <c r="S67"/>
      <c r="T67"/>
      <c r="U67"/>
      <c r="X67"/>
      <c r="Y67"/>
      <c r="Z67"/>
      <c r="AA67"/>
      <c r="AB67"/>
      <c r="AC67"/>
      <c r="AD67"/>
      <c r="AE67"/>
      <c r="AF67"/>
    </row>
    <row r="68" spans="1:32">
      <c r="A68" s="11" t="s">
        <v>360</v>
      </c>
      <c r="B68" s="11" t="s">
        <v>135</v>
      </c>
      <c r="C68" s="17">
        <v>0.85740000000000005</v>
      </c>
      <c r="D68" s="4">
        <v>3135.83</v>
      </c>
      <c r="E68" s="4">
        <v>3369.72</v>
      </c>
      <c r="F68" s="4">
        <v>3545.69</v>
      </c>
      <c r="G68" s="4">
        <v>3678.84</v>
      </c>
      <c r="H68" s="4">
        <v>3785.37</v>
      </c>
      <c r="I68" s="4">
        <v>3878.56</v>
      </c>
      <c r="J68" s="4"/>
      <c r="K68" s="15"/>
      <c r="L68" s="15"/>
      <c r="M68" s="15"/>
      <c r="N68" s="15"/>
      <c r="O68" s="15"/>
      <c r="P68" s="15"/>
      <c r="Q68" s="15"/>
      <c r="R68" s="18"/>
      <c r="S68"/>
      <c r="T68"/>
      <c r="U68"/>
      <c r="X68"/>
      <c r="Y68"/>
      <c r="Z68"/>
      <c r="AA68"/>
      <c r="AB68"/>
      <c r="AC68"/>
      <c r="AD68"/>
      <c r="AE68"/>
      <c r="AF68"/>
    </row>
    <row r="69" spans="1:32">
      <c r="A69" s="11" t="s">
        <v>360</v>
      </c>
      <c r="B69" s="11" t="s">
        <v>136</v>
      </c>
      <c r="C69" s="17">
        <v>0.85740000000000005</v>
      </c>
      <c r="D69" s="4">
        <v>3086.57</v>
      </c>
      <c r="E69" s="4">
        <v>3318.08</v>
      </c>
      <c r="F69" s="4">
        <v>3447.2</v>
      </c>
      <c r="G69" s="4">
        <v>3578.99</v>
      </c>
      <c r="H69" s="4">
        <v>3665.52</v>
      </c>
      <c r="I69" s="4">
        <v>3758.72</v>
      </c>
      <c r="J69" s="4"/>
      <c r="K69" s="15"/>
      <c r="L69" s="15"/>
      <c r="M69" s="15"/>
      <c r="N69" s="15"/>
      <c r="O69" s="15"/>
      <c r="P69" s="15"/>
      <c r="Q69" s="15"/>
      <c r="R69" s="18"/>
      <c r="S69"/>
      <c r="T69" s="55"/>
      <c r="U69" s="55"/>
      <c r="X69"/>
      <c r="Y69"/>
      <c r="Z69"/>
      <c r="AA69"/>
      <c r="AB69"/>
      <c r="AC69"/>
      <c r="AD69"/>
      <c r="AE69"/>
      <c r="AF69"/>
    </row>
    <row r="70" spans="1:32">
      <c r="A70" s="11" t="s">
        <v>360</v>
      </c>
      <c r="B70" s="11" t="s">
        <v>139</v>
      </c>
      <c r="C70" s="17">
        <v>0.85740000000000005</v>
      </c>
      <c r="D70" s="4">
        <v>2973.97</v>
      </c>
      <c r="E70" s="4">
        <v>3201.87</v>
      </c>
      <c r="F70" s="4">
        <v>3330.99</v>
      </c>
      <c r="G70" s="4">
        <v>3453.66</v>
      </c>
      <c r="H70" s="4">
        <v>3552.34</v>
      </c>
      <c r="I70" s="4">
        <v>3618.92</v>
      </c>
      <c r="J70" s="4"/>
      <c r="K70" s="15"/>
      <c r="L70" s="15"/>
      <c r="M70" s="15"/>
      <c r="N70" s="15"/>
      <c r="O70" s="15"/>
      <c r="P70" s="15"/>
      <c r="Q70" s="15"/>
      <c r="R70" s="18"/>
      <c r="S70" s="55"/>
      <c r="T70" s="55"/>
      <c r="U70" s="55"/>
      <c r="X70"/>
      <c r="Y70"/>
      <c r="Z70"/>
      <c r="AA70"/>
      <c r="AB70"/>
      <c r="AC70"/>
      <c r="AD70"/>
      <c r="AE70"/>
      <c r="AF70"/>
    </row>
    <row r="71" spans="1:32">
      <c r="A71" s="11" t="s">
        <v>360</v>
      </c>
      <c r="B71" s="11" t="s">
        <v>140</v>
      </c>
      <c r="C71" s="17">
        <v>0.85050000000000003</v>
      </c>
      <c r="D71" s="4">
        <v>2849.24</v>
      </c>
      <c r="E71" s="4">
        <v>3079.22</v>
      </c>
      <c r="F71" s="4">
        <v>3240.61</v>
      </c>
      <c r="G71" s="4">
        <v>3330.99</v>
      </c>
      <c r="H71" s="4">
        <v>3421.39</v>
      </c>
      <c r="I71" s="4">
        <v>3479.47</v>
      </c>
      <c r="J71" s="4"/>
      <c r="K71" s="15"/>
      <c r="L71" s="15"/>
      <c r="M71" s="15"/>
      <c r="N71" s="15"/>
      <c r="O71" s="15"/>
      <c r="P71" s="15"/>
      <c r="Q71" s="15"/>
      <c r="R71" s="18"/>
      <c r="S71" s="55"/>
      <c r="T71" s="55"/>
      <c r="U71" s="55"/>
      <c r="X71"/>
      <c r="Y71"/>
      <c r="Z71"/>
      <c r="AA71"/>
      <c r="AB71"/>
      <c r="AC71"/>
      <c r="AD71"/>
      <c r="AE71"/>
      <c r="AF71"/>
    </row>
    <row r="72" spans="1:32">
      <c r="A72" s="11" t="s">
        <v>360</v>
      </c>
      <c r="B72" s="11" t="s">
        <v>141</v>
      </c>
      <c r="C72" s="17">
        <v>0.85050000000000003</v>
      </c>
      <c r="D72" s="4">
        <v>2815.57</v>
      </c>
      <c r="E72" s="4">
        <v>3040.47</v>
      </c>
      <c r="F72" s="4">
        <v>3105.03</v>
      </c>
      <c r="G72" s="4">
        <v>3208.32</v>
      </c>
      <c r="H72" s="4">
        <v>3292.25</v>
      </c>
      <c r="I72" s="4">
        <v>3363.27</v>
      </c>
      <c r="J72" s="4"/>
      <c r="K72" s="15"/>
      <c r="L72" s="15"/>
      <c r="M72" s="15"/>
      <c r="N72" s="15"/>
      <c r="O72" s="15"/>
      <c r="P72" s="15"/>
      <c r="Q72" s="15"/>
      <c r="R72" s="18"/>
      <c r="S72" s="55"/>
      <c r="T72" s="55"/>
      <c r="U72" s="55"/>
      <c r="X72"/>
      <c r="Y72"/>
      <c r="Z72"/>
      <c r="AA72"/>
      <c r="AB72"/>
      <c r="AC72"/>
      <c r="AD72"/>
      <c r="AE72"/>
      <c r="AF72"/>
    </row>
    <row r="73" spans="1:32">
      <c r="A73" s="11" t="s">
        <v>360</v>
      </c>
      <c r="B73" s="11" t="s">
        <v>309</v>
      </c>
      <c r="C73" s="17">
        <v>0.85050000000000003</v>
      </c>
      <c r="D73" s="4">
        <v>2711.2</v>
      </c>
      <c r="E73" s="4">
        <v>2930.72</v>
      </c>
      <c r="F73" s="4">
        <v>3014.64</v>
      </c>
      <c r="G73" s="4">
        <v>3117.96</v>
      </c>
      <c r="H73" s="4">
        <v>3188.97</v>
      </c>
      <c r="I73" s="4">
        <v>3285.81</v>
      </c>
      <c r="J73" s="4"/>
      <c r="K73" s="15"/>
      <c r="L73" s="15"/>
      <c r="M73" s="15"/>
      <c r="N73" s="15"/>
      <c r="O73" s="15"/>
      <c r="P73" s="15"/>
      <c r="Q73" s="206"/>
      <c r="R73" s="18"/>
      <c r="S73" s="55"/>
      <c r="T73" s="55"/>
      <c r="U73" s="55"/>
      <c r="X73"/>
      <c r="Y73"/>
      <c r="Z73"/>
      <c r="AA73"/>
      <c r="AB73"/>
      <c r="AC73"/>
      <c r="AD73"/>
      <c r="AE73"/>
      <c r="AF73"/>
    </row>
    <row r="74" spans="1:32" ht="21" customHeight="1">
      <c r="A74" s="11" t="s">
        <v>360</v>
      </c>
      <c r="B74" s="11" t="s">
        <v>142</v>
      </c>
      <c r="C74" s="17">
        <v>0.85050000000000003</v>
      </c>
      <c r="D74" s="4">
        <v>2642.84</v>
      </c>
      <c r="E74" s="4">
        <v>2853.24</v>
      </c>
      <c r="F74" s="4">
        <v>2917.8</v>
      </c>
      <c r="G74" s="4">
        <v>2982.36</v>
      </c>
      <c r="H74" s="4">
        <v>3130.84</v>
      </c>
      <c r="I74" s="4">
        <v>3285.81</v>
      </c>
      <c r="J74" s="4"/>
      <c r="K74" s="15"/>
      <c r="L74" s="15"/>
      <c r="M74" s="15"/>
      <c r="N74" s="15"/>
      <c r="O74" s="15"/>
      <c r="P74" s="15"/>
      <c r="Q74" s="206"/>
      <c r="R74" s="55"/>
      <c r="S74" s="55"/>
      <c r="T74" s="55"/>
      <c r="U74" s="55"/>
      <c r="X74"/>
      <c r="Y74"/>
      <c r="Z74"/>
      <c r="AA74"/>
      <c r="AB74"/>
      <c r="AC74"/>
      <c r="AD74"/>
      <c r="AE74"/>
      <c r="AF74"/>
    </row>
    <row r="75" spans="1:32" ht="18" customHeight="1">
      <c r="A75" s="11" t="s">
        <v>360</v>
      </c>
      <c r="B75" s="11" t="s">
        <v>143</v>
      </c>
      <c r="C75" s="17">
        <v>0.85050000000000003</v>
      </c>
      <c r="D75" s="4"/>
      <c r="E75" s="4">
        <v>2434.4899999999998</v>
      </c>
      <c r="F75" s="4">
        <v>2465.06</v>
      </c>
      <c r="G75" s="4">
        <v>2501.7800000000002</v>
      </c>
      <c r="H75" s="4">
        <v>2538.5100000000002</v>
      </c>
      <c r="I75" s="4">
        <v>2630.3</v>
      </c>
      <c r="J75" s="4"/>
      <c r="K75" s="15"/>
      <c r="L75" s="15"/>
      <c r="M75" s="15"/>
      <c r="N75" s="15"/>
      <c r="O75" s="15"/>
      <c r="P75" s="15"/>
      <c r="Q75" s="206"/>
      <c r="R75" s="55"/>
      <c r="S75" s="55"/>
      <c r="T75" s="55"/>
      <c r="U75" s="55"/>
      <c r="X75"/>
      <c r="Y75"/>
      <c r="Z75"/>
      <c r="AA75"/>
      <c r="AB75"/>
      <c r="AC75"/>
      <c r="AD75"/>
      <c r="AE75"/>
      <c r="AF75"/>
    </row>
    <row r="76" spans="1:32">
      <c r="A76" s="331" t="s">
        <v>381</v>
      </c>
      <c r="B76" s="331"/>
      <c r="C76" s="331"/>
      <c r="D76" s="331"/>
      <c r="E76" s="331"/>
      <c r="F76" s="331"/>
      <c r="G76" s="331"/>
      <c r="H76" s="331"/>
      <c r="I76" s="331"/>
      <c r="J76" s="4"/>
      <c r="K76" s="15"/>
      <c r="L76" s="15"/>
      <c r="M76" s="15"/>
      <c r="N76" s="15"/>
      <c r="O76" s="15"/>
      <c r="P76" s="15"/>
      <c r="Q76" s="206"/>
      <c r="R76" s="55"/>
      <c r="S76" s="55"/>
      <c r="T76" s="55"/>
      <c r="U76" s="55"/>
      <c r="X76"/>
      <c r="Y76"/>
      <c r="Z76"/>
      <c r="AA76"/>
      <c r="AB76"/>
      <c r="AC76"/>
      <c r="AD76"/>
      <c r="AE76"/>
      <c r="AF76"/>
    </row>
    <row r="77" spans="1:32">
      <c r="A77" s="11" t="s">
        <v>370</v>
      </c>
      <c r="B77" s="11" t="s">
        <v>98</v>
      </c>
      <c r="C77" s="16">
        <v>0.86</v>
      </c>
      <c r="D77" s="4">
        <v>2415</v>
      </c>
      <c r="E77" s="4">
        <v>2481</v>
      </c>
      <c r="F77" s="4">
        <v>2584</v>
      </c>
      <c r="G77" s="4">
        <v>2725</v>
      </c>
      <c r="H77" s="4">
        <v>2890</v>
      </c>
      <c r="I77" s="18"/>
      <c r="J77" s="4"/>
      <c r="K77" s="15"/>
      <c r="L77" s="15"/>
      <c r="M77" s="15"/>
      <c r="N77" s="15"/>
      <c r="O77" s="15"/>
      <c r="P77" s="15"/>
      <c r="Q77" s="206"/>
      <c r="R77" s="55"/>
      <c r="S77" s="55"/>
      <c r="T77" s="55"/>
      <c r="U77" s="55"/>
      <c r="X77"/>
      <c r="Y77"/>
      <c r="Z77"/>
      <c r="AA77"/>
      <c r="AB77"/>
      <c r="AC77"/>
      <c r="AD77"/>
      <c r="AE77"/>
      <c r="AF77"/>
    </row>
    <row r="78" spans="1:32">
      <c r="A78" s="11" t="s">
        <v>370</v>
      </c>
      <c r="B78" s="11" t="s">
        <v>99</v>
      </c>
      <c r="C78" s="16">
        <v>0.86</v>
      </c>
      <c r="D78" s="4">
        <v>2575</v>
      </c>
      <c r="E78" s="4">
        <v>2656</v>
      </c>
      <c r="F78" s="4">
        <v>2775</v>
      </c>
      <c r="G78" s="4">
        <v>2943</v>
      </c>
      <c r="H78" s="4">
        <v>3181</v>
      </c>
      <c r="I78" s="18"/>
      <c r="J78" s="4"/>
      <c r="K78" s="15"/>
      <c r="L78" s="15"/>
      <c r="M78" s="15"/>
      <c r="N78" s="15"/>
      <c r="O78" s="15"/>
      <c r="P78" s="15"/>
      <c r="Q78" s="206"/>
      <c r="R78" s="55"/>
      <c r="S78" s="55"/>
      <c r="T78" s="55"/>
      <c r="U78" s="55"/>
      <c r="X78"/>
      <c r="Y78"/>
      <c r="Z78"/>
      <c r="AA78"/>
      <c r="AB78"/>
      <c r="AC78"/>
      <c r="AD78"/>
      <c r="AE78"/>
      <c r="AF78"/>
    </row>
    <row r="79" spans="1:32">
      <c r="A79" s="11" t="s">
        <v>370</v>
      </c>
      <c r="B79" s="11" t="s">
        <v>100</v>
      </c>
      <c r="C79" s="16">
        <v>0.86</v>
      </c>
      <c r="D79" s="4">
        <v>2890</v>
      </c>
      <c r="E79" s="4">
        <v>2976</v>
      </c>
      <c r="F79" s="4">
        <v>3106</v>
      </c>
      <c r="G79" s="4">
        <v>3286</v>
      </c>
      <c r="H79" s="4">
        <v>3468</v>
      </c>
      <c r="I79" s="18"/>
      <c r="J79" s="4"/>
      <c r="K79" s="15"/>
      <c r="L79" s="15"/>
      <c r="M79" s="15"/>
      <c r="N79" s="15"/>
      <c r="O79" s="15"/>
      <c r="P79" s="15"/>
      <c r="Q79" s="206"/>
      <c r="R79" s="55"/>
      <c r="S79" s="55"/>
      <c r="T79" s="55"/>
      <c r="U79" s="55"/>
      <c r="X79"/>
      <c r="Y79"/>
      <c r="Z79"/>
      <c r="AA79"/>
      <c r="AB79"/>
      <c r="AC79"/>
      <c r="AD79"/>
      <c r="AE79"/>
      <c r="AF79"/>
    </row>
    <row r="80" spans="1:32">
      <c r="A80" s="11" t="s">
        <v>370</v>
      </c>
      <c r="B80" s="11" t="s">
        <v>101</v>
      </c>
      <c r="C80" s="16">
        <v>0.86</v>
      </c>
      <c r="D80" s="4">
        <v>3071</v>
      </c>
      <c r="E80" s="4">
        <v>3143</v>
      </c>
      <c r="F80" s="4">
        <v>3267</v>
      </c>
      <c r="G80" s="4">
        <v>3431</v>
      </c>
      <c r="H80" s="4">
        <v>3625</v>
      </c>
      <c r="I80" s="18"/>
      <c r="J80" s="4"/>
      <c r="K80" s="15"/>
      <c r="L80" s="15"/>
      <c r="M80" s="15"/>
      <c r="N80" s="15"/>
      <c r="O80" s="15"/>
      <c r="P80" s="15"/>
      <c r="Q80" s="206"/>
      <c r="R80" s="55"/>
      <c r="S80" s="55"/>
      <c r="T80" s="55"/>
      <c r="U80" s="55"/>
      <c r="X80"/>
      <c r="Y80"/>
      <c r="Z80"/>
      <c r="AA80"/>
      <c r="AB80"/>
      <c r="AC80"/>
      <c r="AD80"/>
      <c r="AE80"/>
      <c r="AF80"/>
    </row>
    <row r="81" spans="1:32">
      <c r="A81" s="11" t="s">
        <v>370</v>
      </c>
      <c r="B81" s="11" t="s">
        <v>102</v>
      </c>
      <c r="C81" s="16">
        <v>0.86</v>
      </c>
      <c r="D81" s="4">
        <v>3229</v>
      </c>
      <c r="E81" s="4">
        <v>3298</v>
      </c>
      <c r="F81" s="4">
        <v>3403</v>
      </c>
      <c r="G81" s="4">
        <v>3549</v>
      </c>
      <c r="H81" s="4">
        <v>3800</v>
      </c>
      <c r="I81" s="18"/>
      <c r="J81" s="4"/>
      <c r="K81" s="15"/>
      <c r="L81" s="15"/>
      <c r="M81" s="15"/>
      <c r="N81" s="15"/>
      <c r="O81" s="15"/>
      <c r="P81" s="15"/>
      <c r="Q81" s="206"/>
      <c r="R81" s="55"/>
      <c r="S81" s="55"/>
      <c r="T81" s="55"/>
      <c r="U81" s="55"/>
      <c r="X81"/>
      <c r="Y81"/>
      <c r="Z81"/>
      <c r="AA81"/>
      <c r="AB81"/>
      <c r="AC81"/>
      <c r="AD81"/>
      <c r="AE81"/>
      <c r="AF81"/>
    </row>
    <row r="82" spans="1:32">
      <c r="A82" s="11" t="s">
        <v>370</v>
      </c>
      <c r="B82" s="11" t="s">
        <v>103</v>
      </c>
      <c r="C82" s="16">
        <v>0.86</v>
      </c>
      <c r="D82" s="4">
        <v>3388</v>
      </c>
      <c r="E82" s="4">
        <v>3476</v>
      </c>
      <c r="F82" s="4">
        <v>3605</v>
      </c>
      <c r="G82" s="4">
        <v>3794</v>
      </c>
      <c r="H82" s="4">
        <v>4042</v>
      </c>
      <c r="I82" s="18"/>
      <c r="J82" s="4"/>
      <c r="K82" s="15"/>
      <c r="L82" s="15"/>
      <c r="M82" s="15"/>
      <c r="N82" s="15"/>
      <c r="O82" s="15"/>
      <c r="P82" s="15"/>
      <c r="Q82" s="206"/>
      <c r="R82" s="55"/>
      <c r="S82" s="55"/>
      <c r="T82"/>
      <c r="U82"/>
      <c r="X82"/>
      <c r="Y82"/>
      <c r="Z82"/>
      <c r="AA82"/>
      <c r="AB82"/>
      <c r="AC82"/>
      <c r="AD82"/>
      <c r="AE82"/>
      <c r="AF82"/>
    </row>
    <row r="83" spans="1:32">
      <c r="A83" s="11" t="s">
        <v>370</v>
      </c>
      <c r="B83" s="11" t="s">
        <v>104</v>
      </c>
      <c r="C83" s="16">
        <v>0.86</v>
      </c>
      <c r="D83" s="4">
        <v>3698</v>
      </c>
      <c r="E83" s="4">
        <v>3822</v>
      </c>
      <c r="F83" s="4">
        <v>4010</v>
      </c>
      <c r="G83" s="4">
        <v>4272</v>
      </c>
      <c r="H83" s="4">
        <v>4607</v>
      </c>
      <c r="I83" s="18"/>
      <c r="J83" s="4"/>
      <c r="K83" s="15"/>
      <c r="L83" s="15"/>
      <c r="M83" s="15"/>
      <c r="N83" s="15"/>
      <c r="O83" s="15"/>
      <c r="P83" s="15"/>
      <c r="Q83" s="206"/>
      <c r="R83" s="55"/>
      <c r="S83"/>
      <c r="T83"/>
      <c r="U83"/>
      <c r="X83"/>
      <c r="Y83"/>
      <c r="Z83"/>
      <c r="AA83"/>
      <c r="AB83"/>
      <c r="AC83"/>
      <c r="AD83"/>
      <c r="AE83"/>
      <c r="AF83"/>
    </row>
    <row r="84" spans="1:32">
      <c r="A84" s="11" t="s">
        <v>370</v>
      </c>
      <c r="B84" s="11" t="s">
        <v>105</v>
      </c>
      <c r="C84" s="16">
        <v>0.86</v>
      </c>
      <c r="D84" s="4">
        <v>3982</v>
      </c>
      <c r="E84" s="4">
        <v>4098</v>
      </c>
      <c r="F84" s="4">
        <v>4274</v>
      </c>
      <c r="G84" s="4">
        <v>4519</v>
      </c>
      <c r="H84" s="4">
        <v>4767</v>
      </c>
      <c r="I84" s="18"/>
      <c r="J84" s="4"/>
      <c r="K84" s="15"/>
      <c r="L84" s="15"/>
      <c r="M84" s="15"/>
      <c r="N84" s="15"/>
      <c r="O84" s="15"/>
      <c r="P84" s="15"/>
      <c r="Q84" s="206"/>
      <c r="R84" s="55"/>
      <c r="S84"/>
      <c r="T84"/>
      <c r="U84"/>
      <c r="X84"/>
      <c r="Y84"/>
      <c r="Z84"/>
      <c r="AA84"/>
      <c r="AB84"/>
      <c r="AC84"/>
      <c r="AD84"/>
      <c r="AE84"/>
      <c r="AF84"/>
    </row>
    <row r="85" spans="1:32">
      <c r="A85" s="11" t="s">
        <v>370</v>
      </c>
      <c r="B85" s="11" t="s">
        <v>106</v>
      </c>
      <c r="C85" s="16">
        <v>0.86</v>
      </c>
      <c r="D85" s="4">
        <v>4272</v>
      </c>
      <c r="E85" s="4">
        <v>4420</v>
      </c>
      <c r="F85" s="4">
        <v>4636</v>
      </c>
      <c r="G85" s="4">
        <v>4948</v>
      </c>
      <c r="H85" s="4">
        <v>5262</v>
      </c>
      <c r="I85" s="18"/>
      <c r="J85" s="4"/>
      <c r="K85" s="15"/>
      <c r="L85" s="15"/>
      <c r="M85" s="15"/>
      <c r="N85" s="15"/>
      <c r="O85" s="15"/>
      <c r="P85" s="15"/>
      <c r="Q85" s="206"/>
      <c r="R85" s="55"/>
      <c r="S85"/>
      <c r="T85"/>
      <c r="U85"/>
      <c r="X85"/>
      <c r="Y85"/>
      <c r="Z85"/>
      <c r="AA85"/>
      <c r="AB85"/>
      <c r="AC85"/>
      <c r="AD85"/>
      <c r="AE85"/>
      <c r="AF85"/>
    </row>
    <row r="86" spans="1:32">
      <c r="A86" s="11" t="s">
        <v>370</v>
      </c>
      <c r="B86" s="11" t="s">
        <v>107</v>
      </c>
      <c r="C86" s="16">
        <v>0.86</v>
      </c>
      <c r="D86" s="4">
        <v>4685</v>
      </c>
      <c r="E86" s="4">
        <v>4898</v>
      </c>
      <c r="F86" s="4">
        <v>5220</v>
      </c>
      <c r="G86" s="4">
        <v>5671</v>
      </c>
      <c r="H86" s="4">
        <v>5912</v>
      </c>
      <c r="I86" s="18"/>
      <c r="J86" s="4"/>
      <c r="K86" s="15"/>
      <c r="L86" s="15"/>
      <c r="M86" s="15"/>
      <c r="N86" s="15"/>
      <c r="O86" s="15"/>
      <c r="P86" s="15"/>
      <c r="Q86" s="15"/>
      <c r="R86" s="55"/>
      <c r="S86"/>
      <c r="T86"/>
      <c r="U86"/>
      <c r="X86"/>
      <c r="Y86"/>
      <c r="Z86"/>
      <c r="AA86"/>
      <c r="AB86"/>
      <c r="AC86"/>
      <c r="AD86"/>
      <c r="AE86"/>
      <c r="AF86"/>
    </row>
    <row r="87" spans="1:32">
      <c r="A87" s="11" t="s">
        <v>370</v>
      </c>
      <c r="B87" s="11" t="s">
        <v>108</v>
      </c>
      <c r="C87" s="16">
        <v>0.86</v>
      </c>
      <c r="D87" s="4">
        <v>5135</v>
      </c>
      <c r="E87" s="4">
        <v>5394</v>
      </c>
      <c r="F87" s="4">
        <v>5781</v>
      </c>
      <c r="G87" s="4">
        <v>6325</v>
      </c>
      <c r="H87" s="4">
        <v>6728</v>
      </c>
      <c r="I87" s="18"/>
      <c r="J87" s="4"/>
      <c r="K87" s="15"/>
      <c r="L87" s="15"/>
      <c r="M87" s="15"/>
      <c r="N87" s="15"/>
      <c r="O87" s="15"/>
      <c r="P87" s="15"/>
      <c r="Q87" s="15"/>
      <c r="R87" s="18"/>
      <c r="S87"/>
      <c r="T87"/>
      <c r="U87"/>
      <c r="X87"/>
      <c r="Y87"/>
      <c r="Z87"/>
      <c r="AA87"/>
      <c r="AB87"/>
      <c r="AC87"/>
      <c r="AD87"/>
      <c r="AE87"/>
      <c r="AF87"/>
    </row>
    <row r="88" spans="1:32">
      <c r="A88" s="11" t="s">
        <v>370</v>
      </c>
      <c r="B88" s="11" t="s">
        <v>109</v>
      </c>
      <c r="C88" s="16">
        <v>0.86</v>
      </c>
      <c r="D88" s="4">
        <v>5483</v>
      </c>
      <c r="E88" s="4">
        <v>5764</v>
      </c>
      <c r="F88" s="4">
        <v>6133</v>
      </c>
      <c r="G88" s="4">
        <v>6623</v>
      </c>
      <c r="H88" s="4">
        <v>7198</v>
      </c>
      <c r="I88" s="18"/>
      <c r="J88" s="4"/>
      <c r="K88" s="15"/>
      <c r="L88" s="15"/>
      <c r="M88" s="15"/>
      <c r="N88" s="15"/>
      <c r="O88" s="15"/>
      <c r="P88" s="15"/>
      <c r="Q88" s="15"/>
      <c r="R88" s="18"/>
      <c r="S88"/>
      <c r="T88"/>
      <c r="U88"/>
      <c r="X88"/>
      <c r="Y88"/>
      <c r="Z88"/>
      <c r="AA88"/>
      <c r="AB88"/>
      <c r="AC88"/>
      <c r="AD88"/>
      <c r="AE88"/>
      <c r="AF88"/>
    </row>
    <row r="89" spans="1:32">
      <c r="A89" s="11" t="s">
        <v>370</v>
      </c>
      <c r="B89" s="11" t="s">
        <v>110</v>
      </c>
      <c r="C89" s="16">
        <v>0.86</v>
      </c>
      <c r="D89" s="4">
        <v>5833</v>
      </c>
      <c r="E89" s="4">
        <v>6146</v>
      </c>
      <c r="F89" s="4">
        <v>6558</v>
      </c>
      <c r="G89" s="4">
        <v>7101</v>
      </c>
      <c r="H89" s="4">
        <v>7746</v>
      </c>
      <c r="I89" s="18"/>
      <c r="J89" s="4"/>
      <c r="K89" s="15"/>
      <c r="L89" s="15"/>
      <c r="M89" s="15"/>
      <c r="N89" s="15"/>
      <c r="O89" s="15"/>
      <c r="P89" s="15"/>
      <c r="Q89" s="15"/>
      <c r="R89" s="18"/>
      <c r="S89"/>
      <c r="T89"/>
      <c r="U89"/>
      <c r="X89"/>
      <c r="Y89"/>
      <c r="Z89"/>
      <c r="AA89"/>
      <c r="AB89"/>
      <c r="AC89"/>
      <c r="AD89"/>
      <c r="AE89"/>
      <c r="AF89"/>
    </row>
    <row r="90" spans="1:32">
      <c r="A90" s="11" t="s">
        <v>370</v>
      </c>
      <c r="B90" s="11" t="s">
        <v>439</v>
      </c>
      <c r="C90" s="215">
        <v>0.86</v>
      </c>
      <c r="D90" s="267">
        <v>2719</v>
      </c>
      <c r="E90" s="267">
        <v>2838</v>
      </c>
      <c r="F90" s="267">
        <v>2927</v>
      </c>
      <c r="G90" s="267">
        <v>3022</v>
      </c>
      <c r="H90" s="267">
        <v>3130</v>
      </c>
      <c r="I90" s="267">
        <v>3238</v>
      </c>
      <c r="J90" s="4"/>
      <c r="K90" s="15"/>
      <c r="L90" s="15"/>
      <c r="M90" s="15"/>
      <c r="N90" s="15"/>
      <c r="O90" s="15"/>
      <c r="P90" s="15"/>
      <c r="Q90" s="15"/>
      <c r="R90" s="18"/>
      <c r="S90"/>
      <c r="T90"/>
      <c r="U90"/>
      <c r="X90"/>
      <c r="Y90"/>
      <c r="Z90"/>
      <c r="AA90"/>
      <c r="AB90"/>
      <c r="AC90"/>
      <c r="AD90"/>
      <c r="AE90"/>
      <c r="AF90"/>
    </row>
    <row r="91" spans="1:32">
      <c r="A91" s="11" t="s">
        <v>370</v>
      </c>
      <c r="B91" s="11" t="s">
        <v>440</v>
      </c>
      <c r="C91" s="215">
        <v>0.86</v>
      </c>
      <c r="D91" s="267">
        <v>2822</v>
      </c>
      <c r="E91" s="267">
        <v>2979</v>
      </c>
      <c r="F91" s="267">
        <v>3114</v>
      </c>
      <c r="G91" s="267">
        <v>3245</v>
      </c>
      <c r="H91" s="267">
        <v>3337</v>
      </c>
      <c r="I91" s="267">
        <v>3436</v>
      </c>
      <c r="J91" s="4"/>
      <c r="K91" s="15"/>
      <c r="L91" s="15"/>
      <c r="M91" s="15"/>
      <c r="N91" s="15"/>
      <c r="O91" s="15"/>
      <c r="P91" s="15"/>
      <c r="Q91" s="15"/>
      <c r="R91" s="18"/>
      <c r="S91"/>
      <c r="T91"/>
      <c r="U91"/>
      <c r="X91"/>
      <c r="Y91"/>
      <c r="Z91"/>
      <c r="AA91"/>
      <c r="AB91"/>
      <c r="AC91"/>
      <c r="AD91"/>
      <c r="AE91"/>
      <c r="AF91"/>
    </row>
    <row r="92" spans="1:32">
      <c r="A92" s="11" t="s">
        <v>370</v>
      </c>
      <c r="B92" s="11" t="s">
        <v>441</v>
      </c>
      <c r="C92" s="215">
        <v>0.86</v>
      </c>
      <c r="D92" s="267">
        <v>2925</v>
      </c>
      <c r="E92" s="267">
        <v>3120</v>
      </c>
      <c r="F92" s="267">
        <v>3301</v>
      </c>
      <c r="G92" s="267">
        <v>3467</v>
      </c>
      <c r="H92" s="267">
        <v>3543</v>
      </c>
      <c r="I92" s="267">
        <v>3634</v>
      </c>
      <c r="J92" s="4"/>
      <c r="K92" s="15"/>
      <c r="L92" s="15"/>
      <c r="M92" s="15"/>
      <c r="N92" s="15"/>
      <c r="O92" s="15"/>
      <c r="P92" s="15"/>
      <c r="Q92" s="15"/>
      <c r="R92" s="18"/>
      <c r="S92"/>
      <c r="T92"/>
      <c r="U92"/>
      <c r="X92"/>
      <c r="Y92"/>
      <c r="Z92"/>
      <c r="AA92"/>
      <c r="AB92"/>
      <c r="AC92"/>
      <c r="AD92"/>
      <c r="AE92"/>
      <c r="AF92"/>
    </row>
    <row r="93" spans="1:32">
      <c r="A93" s="11" t="s">
        <v>370</v>
      </c>
      <c r="B93" s="11" t="s">
        <v>442</v>
      </c>
      <c r="C93" s="215">
        <v>0.86</v>
      </c>
      <c r="D93" s="267">
        <v>3304</v>
      </c>
      <c r="E93" s="267">
        <v>3526</v>
      </c>
      <c r="F93" s="267">
        <v>3756</v>
      </c>
      <c r="G93" s="267">
        <v>3973</v>
      </c>
      <c r="H93" s="267">
        <v>4186</v>
      </c>
      <c r="I93" s="267">
        <v>4409</v>
      </c>
      <c r="J93" s="4"/>
      <c r="K93" s="15"/>
      <c r="L93" s="15"/>
      <c r="M93" s="15"/>
      <c r="N93" s="15"/>
      <c r="O93" s="15"/>
      <c r="P93" s="15"/>
      <c r="Q93" s="15"/>
      <c r="R93" s="18"/>
      <c r="S93"/>
      <c r="T93"/>
      <c r="U93"/>
      <c r="X93"/>
      <c r="Y93"/>
      <c r="Z93"/>
      <c r="AA93"/>
      <c r="AB93"/>
      <c r="AC93"/>
      <c r="AD93"/>
      <c r="AE93"/>
      <c r="AF93"/>
    </row>
    <row r="94" spans="1:32">
      <c r="A94" s="11" t="s">
        <v>370</v>
      </c>
      <c r="B94" s="11" t="s">
        <v>443</v>
      </c>
      <c r="C94" s="215">
        <v>0.86</v>
      </c>
      <c r="D94" s="267">
        <v>3757</v>
      </c>
      <c r="E94" s="267">
        <v>4013</v>
      </c>
      <c r="F94" s="267">
        <v>4361</v>
      </c>
      <c r="G94" s="267">
        <v>4642</v>
      </c>
      <c r="H94" s="267">
        <v>4994</v>
      </c>
      <c r="I94" s="267">
        <v>5170</v>
      </c>
      <c r="J94" s="4"/>
      <c r="K94" s="15"/>
      <c r="L94" s="15"/>
      <c r="M94" s="15"/>
      <c r="N94" s="15"/>
      <c r="O94" s="15"/>
      <c r="P94" s="15"/>
      <c r="Q94" s="15"/>
      <c r="R94" s="18"/>
      <c r="S94"/>
      <c r="T94"/>
      <c r="U94"/>
      <c r="X94"/>
      <c r="Y94"/>
      <c r="Z94"/>
      <c r="AA94"/>
      <c r="AB94"/>
      <c r="AC94"/>
      <c r="AD94"/>
      <c r="AE94"/>
      <c r="AF94"/>
    </row>
    <row r="95" spans="1:32">
      <c r="A95" s="11" t="s">
        <v>370</v>
      </c>
      <c r="B95" s="11" t="s">
        <v>444</v>
      </c>
      <c r="C95" s="215">
        <v>0.86</v>
      </c>
      <c r="D95" s="267">
        <v>3884</v>
      </c>
      <c r="E95" s="267">
        <v>4150</v>
      </c>
      <c r="F95" s="267">
        <v>4431</v>
      </c>
      <c r="G95" s="267">
        <v>4755</v>
      </c>
      <c r="H95" s="267">
        <v>5275</v>
      </c>
      <c r="I95" s="267">
        <v>5500</v>
      </c>
      <c r="J95" s="4"/>
      <c r="K95" s="15"/>
      <c r="L95" s="15"/>
      <c r="M95" s="15"/>
      <c r="N95" s="15"/>
      <c r="O95" s="15"/>
      <c r="P95" s="15"/>
      <c r="Q95" s="15"/>
      <c r="R95" s="18"/>
      <c r="S95"/>
      <c r="T95"/>
      <c r="U95"/>
      <c r="X95"/>
      <c r="Y95"/>
      <c r="Z95"/>
      <c r="AA95"/>
      <c r="AB95"/>
      <c r="AC95"/>
      <c r="AD95"/>
      <c r="AE95"/>
      <c r="AF95"/>
    </row>
    <row r="96" spans="1:32">
      <c r="A96" s="11" t="s">
        <v>370</v>
      </c>
      <c r="B96" s="11" t="s">
        <v>445</v>
      </c>
      <c r="C96" s="215">
        <v>0.86</v>
      </c>
      <c r="D96" s="267">
        <v>4026</v>
      </c>
      <c r="E96" s="267">
        <v>4305</v>
      </c>
      <c r="F96" s="267">
        <v>4614</v>
      </c>
      <c r="G96" s="267">
        <v>4994</v>
      </c>
      <c r="H96" s="267">
        <v>5416</v>
      </c>
      <c r="I96" s="267">
        <v>5669</v>
      </c>
      <c r="J96" s="4"/>
      <c r="K96" s="15"/>
      <c r="L96" s="15"/>
      <c r="M96" s="15"/>
      <c r="N96" s="15"/>
      <c r="O96" s="15"/>
      <c r="P96" s="15"/>
      <c r="Q96" s="15"/>
      <c r="R96" s="18"/>
      <c r="S96"/>
      <c r="T96"/>
      <c r="U96"/>
      <c r="X96"/>
      <c r="Y96"/>
      <c r="Z96"/>
      <c r="AA96"/>
      <c r="AB96"/>
      <c r="AC96"/>
      <c r="AD96"/>
      <c r="AE96"/>
      <c r="AF96"/>
    </row>
    <row r="97" spans="1:32">
      <c r="A97" s="11" t="s">
        <v>370</v>
      </c>
      <c r="B97" s="11" t="s">
        <v>446</v>
      </c>
      <c r="C97" s="215">
        <v>0.86</v>
      </c>
      <c r="D97" s="267">
        <v>4111</v>
      </c>
      <c r="E97" s="267">
        <v>4396</v>
      </c>
      <c r="F97" s="267">
        <v>4853</v>
      </c>
      <c r="G97" s="267">
        <v>5135</v>
      </c>
      <c r="H97" s="267">
        <v>5697</v>
      </c>
      <c r="I97" s="267">
        <v>6028</v>
      </c>
      <c r="J97" s="4"/>
      <c r="K97" s="15"/>
      <c r="L97" s="15"/>
      <c r="M97" s="15"/>
      <c r="N97" s="15"/>
      <c r="O97" s="15"/>
      <c r="P97" s="15"/>
      <c r="Q97" s="15"/>
      <c r="R97" s="18"/>
      <c r="S97"/>
      <c r="T97"/>
      <c r="U97"/>
      <c r="X97"/>
      <c r="Y97"/>
      <c r="Z97"/>
      <c r="AA97"/>
      <c r="AB97"/>
      <c r="AC97"/>
      <c r="AD97"/>
      <c r="AE97"/>
      <c r="AF97"/>
    </row>
    <row r="98" spans="1:32">
      <c r="A98" s="11" t="s">
        <v>370</v>
      </c>
      <c r="B98" s="11" t="s">
        <v>447</v>
      </c>
      <c r="C98" s="215">
        <v>0.86</v>
      </c>
      <c r="D98" s="267">
        <v>4458</v>
      </c>
      <c r="E98" s="267">
        <v>4599</v>
      </c>
      <c r="F98" s="267">
        <v>5135</v>
      </c>
      <c r="G98" s="267">
        <v>5557</v>
      </c>
      <c r="H98" s="267">
        <v>6190</v>
      </c>
      <c r="I98" s="267">
        <v>6576</v>
      </c>
      <c r="J98" s="4"/>
      <c r="K98" s="15"/>
      <c r="L98" s="15"/>
      <c r="M98" s="15"/>
      <c r="N98" s="15"/>
      <c r="O98" s="15"/>
      <c r="P98" s="15"/>
      <c r="Q98" s="15"/>
      <c r="R98" s="18"/>
      <c r="S98"/>
      <c r="T98"/>
      <c r="U98"/>
      <c r="X98"/>
      <c r="Y98"/>
      <c r="Z98"/>
      <c r="AA98"/>
      <c r="AB98"/>
      <c r="AC98"/>
      <c r="AD98"/>
      <c r="AE98"/>
      <c r="AF98"/>
    </row>
    <row r="99" spans="1:32">
      <c r="A99" s="331" t="s">
        <v>448</v>
      </c>
      <c r="B99" s="331"/>
      <c r="C99" s="331"/>
      <c r="D99" s="331"/>
      <c r="E99" s="331"/>
      <c r="F99" s="331"/>
      <c r="G99" s="331"/>
      <c r="H99" s="331"/>
      <c r="I99" s="331"/>
      <c r="J99" s="4"/>
      <c r="K99" s="15"/>
      <c r="L99" s="15"/>
      <c r="M99" s="15"/>
      <c r="N99" s="15"/>
      <c r="O99" s="15"/>
      <c r="P99" s="15"/>
      <c r="Q99" s="15"/>
      <c r="R99" s="18"/>
      <c r="S99"/>
      <c r="T99"/>
      <c r="U99"/>
      <c r="X99"/>
      <c r="Y99"/>
      <c r="Z99"/>
      <c r="AA99"/>
      <c r="AB99"/>
      <c r="AC99"/>
      <c r="AD99"/>
      <c r="AE99"/>
      <c r="AF99"/>
    </row>
    <row r="100" spans="1:32">
      <c r="A100" s="11" t="s">
        <v>112</v>
      </c>
      <c r="B100" s="11" t="s">
        <v>67</v>
      </c>
      <c r="C100" s="16"/>
      <c r="D100" s="4"/>
      <c r="E100" s="4">
        <v>2374.0500000000002</v>
      </c>
      <c r="F100" s="4">
        <v>2473.4299999999998</v>
      </c>
      <c r="G100" s="4"/>
      <c r="H100" s="4"/>
      <c r="I100" s="18"/>
      <c r="J100" s="332" t="s">
        <v>344</v>
      </c>
      <c r="K100" s="332"/>
      <c r="L100" s="332"/>
      <c r="M100" s="332"/>
      <c r="N100" s="332"/>
      <c r="O100" s="332"/>
      <c r="P100" s="332"/>
      <c r="Q100" s="15"/>
      <c r="R100" s="18"/>
      <c r="S100"/>
      <c r="T100"/>
      <c r="U100"/>
      <c r="X100"/>
      <c r="Y100"/>
      <c r="Z100"/>
      <c r="AA100"/>
      <c r="AB100"/>
      <c r="AC100"/>
      <c r="AD100"/>
      <c r="AE100"/>
      <c r="AF100"/>
    </row>
    <row r="101" spans="1:32">
      <c r="A101" s="11" t="s">
        <v>112</v>
      </c>
      <c r="B101" s="11" t="s">
        <v>68</v>
      </c>
      <c r="C101" s="16"/>
      <c r="D101" s="4"/>
      <c r="E101" s="4">
        <v>2666.23</v>
      </c>
      <c r="F101" s="4">
        <v>2780.27</v>
      </c>
      <c r="G101" s="4"/>
      <c r="H101" s="4"/>
      <c r="I101" s="18"/>
      <c r="J101" s="332"/>
      <c r="K101" s="332"/>
      <c r="L101" s="332"/>
      <c r="M101" s="332"/>
      <c r="N101" s="332"/>
      <c r="O101" s="332"/>
      <c r="P101" s="332"/>
      <c r="Q101" s="15"/>
      <c r="R101" s="18"/>
      <c r="S101"/>
      <c r="T101"/>
      <c r="U101"/>
      <c r="X101"/>
      <c r="Y101"/>
      <c r="Z101"/>
      <c r="AA101"/>
      <c r="AB101"/>
      <c r="AC101"/>
      <c r="AD101"/>
      <c r="AE101"/>
      <c r="AF101"/>
    </row>
    <row r="102" spans="1:32" ht="18.75" customHeight="1">
      <c r="A102" s="11" t="s">
        <v>112</v>
      </c>
      <c r="B102" s="11" t="s">
        <v>69</v>
      </c>
      <c r="C102" s="16"/>
      <c r="D102" s="4">
        <v>2825.21</v>
      </c>
      <c r="E102" s="4">
        <v>2956.33</v>
      </c>
      <c r="F102" s="4">
        <v>3087.44</v>
      </c>
      <c r="G102" s="4"/>
      <c r="H102" s="4"/>
      <c r="I102" s="18"/>
      <c r="J102" s="332"/>
      <c r="K102" s="332"/>
      <c r="L102" s="332"/>
      <c r="M102" s="332"/>
      <c r="N102" s="332"/>
      <c r="O102" s="332"/>
      <c r="P102" s="332"/>
      <c r="Q102" s="15"/>
      <c r="R102" s="18"/>
      <c r="S102"/>
      <c r="T102"/>
      <c r="U102"/>
      <c r="X102"/>
      <c r="Y102"/>
      <c r="Z102"/>
      <c r="AA102"/>
      <c r="AB102"/>
      <c r="AC102"/>
      <c r="AD102"/>
      <c r="AE102"/>
      <c r="AF102"/>
    </row>
    <row r="103" spans="1:32">
      <c r="A103" s="11" t="s">
        <v>112</v>
      </c>
      <c r="B103" s="11" t="s">
        <v>70</v>
      </c>
      <c r="C103" s="16"/>
      <c r="D103" s="4">
        <v>3016.72</v>
      </c>
      <c r="E103" s="4">
        <v>3157.91</v>
      </c>
      <c r="F103" s="4">
        <v>3299.09</v>
      </c>
      <c r="G103" s="4"/>
      <c r="H103" s="4"/>
      <c r="I103" s="18"/>
      <c r="J103" s="332"/>
      <c r="K103" s="332"/>
      <c r="L103" s="332"/>
      <c r="M103" s="332"/>
      <c r="N103" s="332"/>
      <c r="O103" s="332"/>
      <c r="P103" s="332"/>
      <c r="Q103" s="15"/>
      <c r="R103" s="18"/>
      <c r="S103"/>
      <c r="T103"/>
      <c r="U103"/>
      <c r="X103"/>
      <c r="Y103"/>
      <c r="Z103"/>
      <c r="AA103"/>
      <c r="AB103"/>
      <c r="AC103"/>
      <c r="AD103"/>
      <c r="AE103"/>
      <c r="AF103"/>
    </row>
    <row r="104" spans="1:32">
      <c r="A104" s="11" t="s">
        <v>112</v>
      </c>
      <c r="B104" s="11" t="s">
        <v>71</v>
      </c>
      <c r="C104" s="16"/>
      <c r="D104" s="4">
        <v>3257.22</v>
      </c>
      <c r="E104" s="4">
        <v>3411.06</v>
      </c>
      <c r="F104" s="4">
        <v>3564.92</v>
      </c>
      <c r="G104" s="4">
        <v>3718.76</v>
      </c>
      <c r="H104" s="4"/>
      <c r="I104" s="18"/>
      <c r="J104" s="332"/>
      <c r="K104" s="332"/>
      <c r="L104" s="332"/>
      <c r="M104" s="332"/>
      <c r="N104" s="332"/>
      <c r="O104" s="332"/>
      <c r="P104" s="332"/>
      <c r="Q104" s="15"/>
      <c r="R104" s="18"/>
      <c r="S104"/>
      <c r="T104"/>
      <c r="U104"/>
      <c r="X104"/>
      <c r="Y104"/>
      <c r="Z104"/>
      <c r="AA104"/>
      <c r="AB104"/>
      <c r="AC104"/>
      <c r="AD104"/>
      <c r="AE104"/>
      <c r="AF104"/>
    </row>
    <row r="105" spans="1:32">
      <c r="A105" s="11" t="s">
        <v>112</v>
      </c>
      <c r="B105" s="11" t="s">
        <v>72</v>
      </c>
      <c r="C105" s="16"/>
      <c r="D105" s="4">
        <v>3369.5</v>
      </c>
      <c r="E105" s="4">
        <v>3529.26</v>
      </c>
      <c r="F105" s="4">
        <v>3689.02</v>
      </c>
      <c r="G105" s="4">
        <v>3848.79</v>
      </c>
      <c r="H105" s="4"/>
      <c r="I105" s="18"/>
      <c r="J105" s="332"/>
      <c r="K105" s="332"/>
      <c r="L105" s="332"/>
      <c r="M105" s="332"/>
      <c r="N105" s="332"/>
      <c r="O105" s="332"/>
      <c r="P105" s="332"/>
      <c r="Q105" s="15"/>
      <c r="R105" s="18"/>
      <c r="S105"/>
      <c r="T105"/>
      <c r="U105"/>
      <c r="X105"/>
      <c r="Y105"/>
      <c r="Z105"/>
      <c r="AA105"/>
      <c r="AB105"/>
      <c r="AC105"/>
      <c r="AD105"/>
      <c r="AE105"/>
      <c r="AF105"/>
    </row>
    <row r="106" spans="1:32">
      <c r="A106" s="11" t="s">
        <v>112</v>
      </c>
      <c r="B106" s="11" t="s">
        <v>73</v>
      </c>
      <c r="C106" s="16"/>
      <c r="D106" s="4">
        <v>3761.31</v>
      </c>
      <c r="E106" s="4">
        <v>3941.27</v>
      </c>
      <c r="F106" s="4">
        <v>4127.12</v>
      </c>
      <c r="G106" s="4">
        <v>4316.9799999999996</v>
      </c>
      <c r="H106" s="4">
        <v>4413.3599999999997</v>
      </c>
      <c r="I106" s="18"/>
      <c r="J106" s="332"/>
      <c r="K106" s="332"/>
      <c r="L106" s="332"/>
      <c r="M106" s="332"/>
      <c r="N106" s="332"/>
      <c r="O106" s="332"/>
      <c r="P106" s="332"/>
      <c r="Q106" s="15"/>
      <c r="R106" s="18"/>
      <c r="S106"/>
      <c r="T106"/>
      <c r="U106"/>
      <c r="X106"/>
      <c r="Y106"/>
      <c r="Z106"/>
      <c r="AA106"/>
      <c r="AB106"/>
      <c r="AC106"/>
      <c r="AD106"/>
      <c r="AE106"/>
      <c r="AF106"/>
    </row>
    <row r="107" spans="1:32">
      <c r="A107" s="11" t="s">
        <v>112</v>
      </c>
      <c r="B107" s="11" t="s">
        <v>74</v>
      </c>
      <c r="C107" s="16"/>
      <c r="D107" s="4">
        <v>4118.87</v>
      </c>
      <c r="E107" s="4">
        <v>4327.88</v>
      </c>
      <c r="F107" s="4">
        <v>4540.04</v>
      </c>
      <c r="G107" s="4">
        <v>4752.18</v>
      </c>
      <c r="H107" s="4">
        <v>4858.25</v>
      </c>
      <c r="I107" s="18"/>
      <c r="J107" s="332"/>
      <c r="K107" s="332"/>
      <c r="L107" s="332"/>
      <c r="M107" s="332"/>
      <c r="N107" s="332"/>
      <c r="O107" s="332"/>
      <c r="P107" s="332"/>
      <c r="Q107" s="15"/>
      <c r="R107" s="18"/>
      <c r="S107"/>
      <c r="T107"/>
      <c r="U107"/>
      <c r="X107"/>
      <c r="Y107"/>
      <c r="Z107"/>
      <c r="AA107"/>
      <c r="AB107"/>
      <c r="AC107"/>
      <c r="AD107"/>
      <c r="AE107"/>
      <c r="AF107"/>
    </row>
    <row r="108" spans="1:32">
      <c r="A108" s="11" t="s">
        <v>112</v>
      </c>
      <c r="B108" s="11" t="s">
        <v>75</v>
      </c>
      <c r="C108" s="16"/>
      <c r="D108" s="4">
        <v>4497.47</v>
      </c>
      <c r="E108" s="4">
        <v>4729.29</v>
      </c>
      <c r="F108" s="4">
        <v>4961.12</v>
      </c>
      <c r="G108" s="4">
        <v>5192.9399999999996</v>
      </c>
      <c r="H108" s="4">
        <v>5308.86</v>
      </c>
      <c r="I108" s="18"/>
      <c r="J108" s="332"/>
      <c r="K108" s="332"/>
      <c r="L108" s="332"/>
      <c r="M108" s="332"/>
      <c r="N108" s="332"/>
      <c r="O108" s="332"/>
      <c r="P108" s="332"/>
      <c r="Q108" s="15"/>
      <c r="R108" s="18"/>
      <c r="S108"/>
      <c r="T108"/>
      <c r="U108"/>
      <c r="X108"/>
      <c r="Y108"/>
      <c r="Z108"/>
      <c r="AA108"/>
      <c r="AB108"/>
      <c r="AC108"/>
      <c r="AD108"/>
      <c r="AE108"/>
      <c r="AF108"/>
    </row>
    <row r="109" spans="1:32">
      <c r="A109" s="11" t="s">
        <v>112</v>
      </c>
      <c r="B109" s="11" t="s">
        <v>76</v>
      </c>
      <c r="C109" s="16"/>
      <c r="D109" s="4">
        <v>5111.79</v>
      </c>
      <c r="E109" s="4">
        <v>5375.28</v>
      </c>
      <c r="F109" s="4">
        <v>5638.78</v>
      </c>
      <c r="G109" s="4">
        <v>5902.27</v>
      </c>
      <c r="H109" s="4">
        <v>6034.02</v>
      </c>
      <c r="I109" s="18"/>
      <c r="J109" s="332"/>
      <c r="K109" s="332"/>
      <c r="L109" s="332"/>
      <c r="M109" s="332"/>
      <c r="N109" s="332"/>
      <c r="O109" s="332"/>
      <c r="P109" s="332"/>
      <c r="Q109" s="15"/>
      <c r="R109" s="18"/>
      <c r="S109"/>
      <c r="T109"/>
      <c r="U109"/>
      <c r="X109"/>
      <c r="Y109"/>
      <c r="Z109"/>
      <c r="AA109"/>
      <c r="AB109"/>
      <c r="AC109"/>
      <c r="AD109"/>
      <c r="AE109"/>
      <c r="AF109"/>
    </row>
    <row r="110" spans="1:32">
      <c r="A110" s="11" t="s">
        <v>112</v>
      </c>
      <c r="B110" s="11" t="s">
        <v>77</v>
      </c>
      <c r="C110" s="16"/>
      <c r="D110" s="4">
        <v>5804.69</v>
      </c>
      <c r="E110" s="4">
        <v>6103.9</v>
      </c>
      <c r="F110" s="4">
        <v>6403.09</v>
      </c>
      <c r="G110" s="4">
        <v>6702.31</v>
      </c>
      <c r="H110" s="4">
        <v>6851.92</v>
      </c>
      <c r="I110" s="18"/>
      <c r="J110" s="332"/>
      <c r="K110" s="332"/>
      <c r="L110" s="332"/>
      <c r="M110" s="332"/>
      <c r="N110" s="332"/>
      <c r="O110" s="332"/>
      <c r="P110" s="332"/>
      <c r="Q110" s="15"/>
      <c r="R110" s="18"/>
      <c r="S110"/>
      <c r="T110"/>
      <c r="U110"/>
      <c r="X110"/>
      <c r="Y110"/>
      <c r="Z110"/>
      <c r="AA110"/>
      <c r="AB110"/>
      <c r="AC110"/>
      <c r="AD110"/>
      <c r="AE110"/>
      <c r="AF110"/>
    </row>
    <row r="111" spans="1:32">
      <c r="A111" s="11" t="s">
        <v>112</v>
      </c>
      <c r="B111" s="11" t="s">
        <v>78</v>
      </c>
      <c r="C111" s="16"/>
      <c r="D111" s="4">
        <v>6115.84</v>
      </c>
      <c r="E111" s="4">
        <v>6431.09</v>
      </c>
      <c r="F111" s="4">
        <v>6746.35</v>
      </c>
      <c r="G111" s="4">
        <v>7061.6</v>
      </c>
      <c r="H111" s="4">
        <v>7219.22</v>
      </c>
      <c r="I111" s="18"/>
      <c r="J111" s="332"/>
      <c r="K111" s="332"/>
      <c r="L111" s="332"/>
      <c r="M111" s="332"/>
      <c r="N111" s="332"/>
      <c r="O111" s="332"/>
      <c r="P111" s="332"/>
      <c r="Q111" s="15"/>
      <c r="R111" s="18"/>
      <c r="S111"/>
      <c r="T111"/>
      <c r="U111"/>
      <c r="X111"/>
      <c r="Y111"/>
      <c r="Z111"/>
      <c r="AA111"/>
      <c r="AB111"/>
      <c r="AC111"/>
      <c r="AD111"/>
      <c r="AE111"/>
      <c r="AF111"/>
    </row>
    <row r="112" spans="1:32">
      <c r="A112" s="11" t="s">
        <v>112</v>
      </c>
      <c r="B112" s="11" t="s">
        <v>79</v>
      </c>
      <c r="C112" s="16"/>
      <c r="D112" s="4">
        <v>6911.43</v>
      </c>
      <c r="E112" s="4">
        <v>7267.69</v>
      </c>
      <c r="F112" s="4">
        <v>7623.94</v>
      </c>
      <c r="G112" s="4">
        <v>7980.19</v>
      </c>
      <c r="H112" s="4">
        <v>8158.34</v>
      </c>
      <c r="I112" s="18"/>
      <c r="J112" s="332"/>
      <c r="K112" s="332"/>
      <c r="L112" s="332"/>
      <c r="M112" s="332"/>
      <c r="N112" s="332"/>
      <c r="O112" s="332"/>
      <c r="P112" s="332"/>
      <c r="Q112" s="15"/>
      <c r="R112" s="18"/>
      <c r="S112"/>
      <c r="T112"/>
      <c r="U112"/>
      <c r="X112"/>
      <c r="Y112"/>
      <c r="Z112"/>
      <c r="AA112"/>
      <c r="AB112"/>
      <c r="AC112"/>
      <c r="AD112"/>
      <c r="AE112"/>
      <c r="AF112"/>
    </row>
    <row r="113" spans="1:35">
      <c r="A113" s="331" t="s">
        <v>368</v>
      </c>
      <c r="B113" s="331"/>
      <c r="C113" s="331"/>
      <c r="D113" s="331"/>
      <c r="E113" s="331"/>
      <c r="F113" s="331"/>
      <c r="G113" s="331"/>
      <c r="H113" s="331"/>
      <c r="I113" s="331"/>
      <c r="J113" s="217"/>
      <c r="K113" s="15"/>
      <c r="L113" s="15"/>
      <c r="M113" s="15"/>
      <c r="N113" s="15"/>
      <c r="O113" s="15"/>
      <c r="P113" s="269"/>
      <c r="Q113" s="15"/>
      <c r="R113" s="18"/>
      <c r="S113"/>
      <c r="T113"/>
      <c r="U113"/>
      <c r="X113"/>
      <c r="Y113"/>
      <c r="Z113"/>
      <c r="AA113"/>
      <c r="AB113"/>
      <c r="AC113"/>
      <c r="AD113"/>
      <c r="AE113"/>
      <c r="AF113"/>
    </row>
    <row r="114" spans="1:35">
      <c r="A114" s="11" t="s">
        <v>113</v>
      </c>
      <c r="B114" s="11" t="s">
        <v>114</v>
      </c>
      <c r="C114" s="215"/>
      <c r="D114" s="11"/>
      <c r="E114" s="216">
        <v>2261</v>
      </c>
      <c r="F114" s="216">
        <v>2290</v>
      </c>
      <c r="G114" s="216">
        <v>2320</v>
      </c>
      <c r="H114" s="216">
        <v>2465.14</v>
      </c>
      <c r="I114" s="216"/>
      <c r="J114" s="4"/>
      <c r="K114" s="15"/>
      <c r="L114" s="15"/>
      <c r="M114" s="15"/>
      <c r="N114" s="15"/>
      <c r="O114" s="15"/>
      <c r="P114" s="15"/>
      <c r="Q114" s="15"/>
      <c r="R114" s="18"/>
      <c r="S114"/>
      <c r="T114"/>
      <c r="U114"/>
      <c r="X114"/>
      <c r="Y114"/>
      <c r="Z114"/>
      <c r="AA114"/>
      <c r="AB114"/>
      <c r="AC114"/>
      <c r="AD114"/>
      <c r="AE114"/>
      <c r="AF114"/>
    </row>
    <row r="115" spans="1:35">
      <c r="A115" s="11" t="s">
        <v>113</v>
      </c>
      <c r="B115" s="11" t="s">
        <v>115</v>
      </c>
      <c r="C115" s="215"/>
      <c r="D115" s="216">
        <v>2275.19</v>
      </c>
      <c r="E115" s="216">
        <v>2424.4899999999998</v>
      </c>
      <c r="F115" s="216">
        <v>2579.5</v>
      </c>
      <c r="G115" s="216">
        <v>2734.67</v>
      </c>
      <c r="H115" s="216">
        <v>2839.39</v>
      </c>
      <c r="I115" s="18"/>
      <c r="J115" s="4"/>
      <c r="K115" s="15"/>
      <c r="L115" s="15"/>
      <c r="M115" s="15"/>
      <c r="N115" s="15"/>
      <c r="O115" s="15"/>
      <c r="P115" s="15"/>
      <c r="Q115" s="15"/>
      <c r="R115" s="18"/>
      <c r="S115"/>
      <c r="T115"/>
      <c r="U115"/>
      <c r="X115"/>
      <c r="Y115"/>
      <c r="Z115"/>
      <c r="AA115"/>
      <c r="AB115"/>
      <c r="AC115"/>
      <c r="AD115"/>
      <c r="AE115"/>
      <c r="AF115"/>
    </row>
    <row r="116" spans="1:35">
      <c r="A116" s="11" t="s">
        <v>113</v>
      </c>
      <c r="B116" s="11" t="s">
        <v>116</v>
      </c>
      <c r="C116" s="215"/>
      <c r="D116" s="216">
        <v>2508.4899999999998</v>
      </c>
      <c r="E116" s="216">
        <v>2697.03</v>
      </c>
      <c r="F116" s="216">
        <v>2818.86</v>
      </c>
      <c r="G116" s="216">
        <v>3134.4</v>
      </c>
      <c r="H116" s="216">
        <v>3484.99</v>
      </c>
      <c r="I116" s="18"/>
      <c r="J116" s="4"/>
      <c r="K116" s="15"/>
      <c r="L116" s="15"/>
      <c r="M116" s="15"/>
      <c r="N116" s="15"/>
      <c r="O116" s="15"/>
      <c r="P116" s="15"/>
      <c r="Q116" s="15"/>
      <c r="R116" s="18"/>
      <c r="S116"/>
      <c r="T116"/>
      <c r="U116"/>
      <c r="X116"/>
      <c r="Y116"/>
      <c r="Z116"/>
      <c r="AA116"/>
      <c r="AB116"/>
      <c r="AC116"/>
      <c r="AD116"/>
      <c r="AE116"/>
      <c r="AF116"/>
    </row>
    <row r="117" spans="1:35">
      <c r="A117" s="11" t="s">
        <v>113</v>
      </c>
      <c r="B117" s="11" t="s">
        <v>117</v>
      </c>
      <c r="C117" s="215"/>
      <c r="D117" s="216">
        <v>3206.64</v>
      </c>
      <c r="E117" s="216">
        <v>3441.43</v>
      </c>
      <c r="F117" s="216">
        <v>3599.83</v>
      </c>
      <c r="G117" s="216">
        <v>3758.42</v>
      </c>
      <c r="H117" s="216">
        <v>3918.65</v>
      </c>
      <c r="I117" s="18"/>
      <c r="J117" s="4"/>
      <c r="K117" s="15"/>
      <c r="L117" s="15"/>
      <c r="M117" s="15"/>
      <c r="N117" s="15"/>
      <c r="O117" s="15"/>
      <c r="P117" s="15"/>
      <c r="Q117" s="15"/>
      <c r="R117" s="18"/>
      <c r="S117"/>
      <c r="T117"/>
      <c r="U117"/>
      <c r="X117"/>
      <c r="Y117"/>
      <c r="Z117"/>
      <c r="AA117"/>
      <c r="AB117"/>
      <c r="AC117"/>
      <c r="AD117"/>
      <c r="AE117"/>
      <c r="AF117"/>
    </row>
    <row r="118" spans="1:35">
      <c r="A118" s="11" t="s">
        <v>113</v>
      </c>
      <c r="B118" s="11" t="s">
        <v>118</v>
      </c>
      <c r="C118" s="215"/>
      <c r="D118" s="216">
        <v>3755.29</v>
      </c>
      <c r="E118" s="216">
        <v>3918.65</v>
      </c>
      <c r="F118" s="216">
        <v>4081.82</v>
      </c>
      <c r="G118" s="216">
        <v>4245.16</v>
      </c>
      <c r="H118" s="216">
        <v>4408.33</v>
      </c>
      <c r="I118" s="18"/>
      <c r="J118" s="4"/>
      <c r="K118" s="15"/>
      <c r="L118" s="15"/>
      <c r="M118" s="15"/>
      <c r="N118" s="15"/>
      <c r="O118" s="15"/>
      <c r="P118" s="15"/>
      <c r="Q118" s="15"/>
      <c r="R118" s="18"/>
      <c r="S118"/>
      <c r="T118"/>
      <c r="U118"/>
      <c r="X118"/>
      <c r="Y118"/>
      <c r="Z118"/>
      <c r="AA118"/>
      <c r="AB118"/>
      <c r="AC118"/>
      <c r="AD118"/>
      <c r="AE118"/>
      <c r="AF118"/>
    </row>
    <row r="119" spans="1:35">
      <c r="A119" s="11" t="s">
        <v>113</v>
      </c>
      <c r="B119" s="11" t="s">
        <v>119</v>
      </c>
      <c r="C119" s="215"/>
      <c r="D119" s="216">
        <v>4245.16</v>
      </c>
      <c r="E119" s="216">
        <v>4408.33</v>
      </c>
      <c r="F119" s="216">
        <v>4571.7</v>
      </c>
      <c r="G119" s="216">
        <v>4734.8599999999997</v>
      </c>
      <c r="H119" s="216">
        <v>5061.57</v>
      </c>
      <c r="I119" s="18"/>
      <c r="J119" s="4"/>
      <c r="K119" s="15"/>
      <c r="L119" s="15"/>
      <c r="M119" s="15"/>
      <c r="N119" s="15"/>
      <c r="O119" s="15"/>
      <c r="P119" s="15"/>
      <c r="Q119" s="15"/>
      <c r="R119" s="18"/>
      <c r="S119"/>
      <c r="T119"/>
      <c r="U119"/>
      <c r="X119"/>
      <c r="Y119"/>
      <c r="Z119"/>
      <c r="AA119"/>
      <c r="AB119"/>
      <c r="AC119"/>
      <c r="AD119"/>
      <c r="AE119"/>
      <c r="AF119"/>
    </row>
    <row r="120" spans="1:35">
      <c r="A120" s="11" t="s">
        <v>113</v>
      </c>
      <c r="B120" s="11" t="s">
        <v>120</v>
      </c>
      <c r="C120" s="215"/>
      <c r="D120" s="216">
        <v>4816.54</v>
      </c>
      <c r="E120" s="216">
        <v>5061.58</v>
      </c>
      <c r="F120" s="216">
        <v>5306.42</v>
      </c>
      <c r="G120" s="216">
        <v>5469.58</v>
      </c>
      <c r="H120" s="216">
        <v>5714.6</v>
      </c>
      <c r="I120" s="18"/>
      <c r="J120" s="4"/>
      <c r="K120" s="15"/>
      <c r="L120" s="15"/>
      <c r="M120" s="15"/>
      <c r="N120" s="15"/>
      <c r="O120" s="15"/>
      <c r="P120" s="15"/>
      <c r="Q120" s="15"/>
      <c r="R120" s="18"/>
      <c r="S120"/>
      <c r="T120"/>
      <c r="U120"/>
      <c r="X120"/>
      <c r="Y120"/>
      <c r="Z120"/>
      <c r="AA120"/>
      <c r="AB120"/>
      <c r="AC120"/>
      <c r="AD120"/>
      <c r="AE120"/>
      <c r="AF120"/>
    </row>
    <row r="121" spans="1:35">
      <c r="A121" s="11" t="s">
        <v>113</v>
      </c>
      <c r="B121" s="11" t="s">
        <v>121</v>
      </c>
      <c r="C121" s="215"/>
      <c r="D121" s="216">
        <v>5469.58</v>
      </c>
      <c r="E121" s="216">
        <v>5714.6</v>
      </c>
      <c r="F121" s="216">
        <v>6041.14</v>
      </c>
      <c r="G121" s="216">
        <v>6367.65</v>
      </c>
      <c r="H121" s="216">
        <v>6703.2</v>
      </c>
      <c r="I121" s="18"/>
      <c r="J121" s="4"/>
      <c r="K121" s="15"/>
      <c r="L121" s="15"/>
      <c r="M121" s="15"/>
      <c r="N121" s="15"/>
      <c r="O121" s="15"/>
      <c r="P121" s="15"/>
      <c r="Q121" s="15"/>
      <c r="R121" s="18"/>
      <c r="S121"/>
      <c r="T121"/>
      <c r="U121"/>
      <c r="X121"/>
      <c r="Y121"/>
      <c r="Z121"/>
      <c r="AA121"/>
      <c r="AB121"/>
      <c r="AC121"/>
      <c r="AD121"/>
      <c r="AE121"/>
      <c r="AF121"/>
    </row>
    <row r="122" spans="1:35">
      <c r="A122" s="333" t="s">
        <v>452</v>
      </c>
      <c r="B122" s="333"/>
      <c r="C122" s="333"/>
      <c r="D122" s="333"/>
      <c r="E122" s="333"/>
      <c r="F122" s="333"/>
      <c r="G122" s="333"/>
      <c r="H122" s="333"/>
      <c r="I122" s="333"/>
      <c r="J122" s="4"/>
      <c r="K122" s="15"/>
      <c r="L122" s="15"/>
      <c r="M122" s="15"/>
      <c r="N122" s="15"/>
      <c r="O122" s="15"/>
      <c r="P122" s="15"/>
      <c r="Q122" s="15"/>
      <c r="R122" s="18"/>
      <c r="S122"/>
      <c r="T122"/>
      <c r="U122"/>
      <c r="X122"/>
      <c r="Y122"/>
      <c r="Z122"/>
      <c r="AA122"/>
      <c r="AB122"/>
      <c r="AC122"/>
      <c r="AD122"/>
      <c r="AE122"/>
      <c r="AF122"/>
    </row>
    <row r="123" spans="1:35">
      <c r="A123" s="11" t="str">
        <f>$Z$13</f>
        <v>Parität_TG</v>
      </c>
      <c r="B123" s="11" t="s">
        <v>382</v>
      </c>
      <c r="C123" s="215">
        <v>0.85</v>
      </c>
      <c r="D123" s="216">
        <v>5579.4</v>
      </c>
      <c r="E123" s="216" t="s">
        <v>453</v>
      </c>
      <c r="F123" s="216" t="s">
        <v>454</v>
      </c>
      <c r="G123" s="216" t="s">
        <v>455</v>
      </c>
      <c r="H123" s="216" t="s">
        <v>456</v>
      </c>
      <c r="I123" s="216" t="s">
        <v>457</v>
      </c>
      <c r="J123" s="4"/>
      <c r="K123" s="15"/>
      <c r="L123" s="15"/>
      <c r="M123" s="15"/>
      <c r="N123" s="15"/>
      <c r="O123" s="15"/>
      <c r="P123" s="15"/>
      <c r="Q123" s="15"/>
      <c r="R123" s="55"/>
      <c r="S123"/>
      <c r="T123"/>
      <c r="U123"/>
      <c r="X123"/>
      <c r="Y123"/>
      <c r="Z123"/>
      <c r="AA123"/>
      <c r="AB123"/>
      <c r="AC123"/>
      <c r="AD123"/>
      <c r="AE123"/>
      <c r="AF123"/>
    </row>
    <row r="124" spans="1:35">
      <c r="A124" s="11" t="str">
        <f t="shared" ref="A124:A177" si="2">$Z$13</f>
        <v>Parität_TG</v>
      </c>
      <c r="B124" s="11" t="s">
        <v>383</v>
      </c>
      <c r="C124" s="215">
        <v>0.85</v>
      </c>
      <c r="D124" s="216">
        <v>5028.6000000000004</v>
      </c>
      <c r="E124" s="216" t="s">
        <v>458</v>
      </c>
      <c r="F124" s="216" t="s">
        <v>459</v>
      </c>
      <c r="G124" s="216" t="s">
        <v>460</v>
      </c>
      <c r="H124" s="216" t="s">
        <v>454</v>
      </c>
      <c r="I124" s="216" t="s">
        <v>461</v>
      </c>
      <c r="J124" s="4"/>
      <c r="K124" s="15"/>
      <c r="L124" s="15"/>
      <c r="M124" s="15"/>
      <c r="N124" s="15"/>
      <c r="O124" s="15"/>
      <c r="P124" s="15"/>
      <c r="Q124" s="15"/>
      <c r="R124" s="55"/>
      <c r="S124" s="265"/>
      <c r="T124" s="266"/>
      <c r="U124" s="18"/>
      <c r="X124"/>
      <c r="Y124"/>
      <c r="Z124"/>
      <c r="AA124"/>
      <c r="AB124"/>
      <c r="AC124"/>
      <c r="AD124"/>
      <c r="AE124"/>
      <c r="AF124"/>
      <c r="AG124"/>
      <c r="AH124"/>
      <c r="AI124"/>
    </row>
    <row r="125" spans="1:35">
      <c r="A125" s="11" t="str">
        <f t="shared" si="2"/>
        <v>Parität_TG</v>
      </c>
      <c r="B125" s="11" t="s">
        <v>384</v>
      </c>
      <c r="C125" s="215">
        <v>0.85</v>
      </c>
      <c r="D125" s="216">
        <v>4472.7</v>
      </c>
      <c r="E125" s="216" t="s">
        <v>462</v>
      </c>
      <c r="F125" s="216" t="s">
        <v>463</v>
      </c>
      <c r="G125" s="216" t="s">
        <v>464</v>
      </c>
      <c r="H125" s="216" t="s">
        <v>458</v>
      </c>
      <c r="I125" s="216" t="s">
        <v>465</v>
      </c>
      <c r="J125" s="4"/>
      <c r="K125" s="15"/>
      <c r="L125" s="15"/>
      <c r="M125" s="15"/>
      <c r="N125" s="15"/>
      <c r="O125" s="15"/>
      <c r="P125" s="15"/>
      <c r="Q125" s="15"/>
      <c r="R125" s="55"/>
      <c r="S125" s="265"/>
      <c r="T125" s="266"/>
      <c r="U125" s="18"/>
      <c r="X125"/>
      <c r="Y125"/>
      <c r="Z125"/>
      <c r="AA125"/>
      <c r="AB125"/>
      <c r="AC125"/>
      <c r="AD125"/>
      <c r="AE125"/>
      <c r="AF125"/>
      <c r="AG125"/>
      <c r="AH125"/>
      <c r="AI125"/>
    </row>
    <row r="126" spans="1:35">
      <c r="A126" s="11" t="str">
        <f t="shared" si="2"/>
        <v>Parität_TG</v>
      </c>
      <c r="B126" s="11" t="s">
        <v>385</v>
      </c>
      <c r="C126" s="215">
        <v>0.85</v>
      </c>
      <c r="D126" s="216">
        <v>4273.8</v>
      </c>
      <c r="E126" s="216" t="s">
        <v>466</v>
      </c>
      <c r="F126" s="216" t="s">
        <v>462</v>
      </c>
      <c r="G126" s="216" t="s">
        <v>463</v>
      </c>
      <c r="H126" s="216" t="s">
        <v>464</v>
      </c>
      <c r="I126" s="216" t="s">
        <v>467</v>
      </c>
      <c r="J126" s="4"/>
      <c r="K126" s="15"/>
      <c r="L126" s="15"/>
      <c r="M126" s="15"/>
      <c r="N126" s="15"/>
      <c r="O126" s="15"/>
      <c r="P126" s="15"/>
      <c r="Q126" s="15"/>
      <c r="R126" s="55"/>
      <c r="S126" s="265"/>
      <c r="T126" s="266"/>
      <c r="U126" s="18"/>
      <c r="X126"/>
      <c r="Y126"/>
      <c r="Z126"/>
      <c r="AA126"/>
      <c r="AB126"/>
      <c r="AC126"/>
      <c r="AD126"/>
      <c r="AE126"/>
      <c r="AF126"/>
      <c r="AG126"/>
      <c r="AH126"/>
      <c r="AI126"/>
    </row>
    <row r="127" spans="1:35">
      <c r="A127" s="11" t="str">
        <f t="shared" si="2"/>
        <v>Parität_TG</v>
      </c>
      <c r="B127" s="11" t="s">
        <v>386</v>
      </c>
      <c r="C127" s="215">
        <v>0.85</v>
      </c>
      <c r="D127" s="216">
        <v>4018.8</v>
      </c>
      <c r="E127" s="216" t="s">
        <v>468</v>
      </c>
      <c r="F127" s="216" t="s">
        <v>469</v>
      </c>
      <c r="G127" s="216" t="s">
        <v>470</v>
      </c>
      <c r="H127" s="216" t="s">
        <v>471</v>
      </c>
      <c r="I127" s="216" t="s">
        <v>472</v>
      </c>
      <c r="J127" s="4"/>
      <c r="K127" s="15"/>
      <c r="L127" s="15"/>
      <c r="M127" s="15"/>
      <c r="N127" s="15"/>
      <c r="O127" s="15"/>
      <c r="P127" s="15"/>
      <c r="Q127" s="15"/>
      <c r="R127" s="55"/>
      <c r="S127" s="265"/>
      <c r="T127" s="266"/>
      <c r="U127" s="18"/>
      <c r="X127"/>
      <c r="Y127"/>
      <c r="Z127"/>
      <c r="AA127"/>
      <c r="AB127"/>
      <c r="AC127"/>
      <c r="AD127"/>
      <c r="AE127"/>
      <c r="AF127"/>
      <c r="AG127"/>
      <c r="AH127"/>
      <c r="AI127"/>
    </row>
    <row r="128" spans="1:35">
      <c r="A128" s="11" t="str">
        <f t="shared" si="2"/>
        <v>Parität_TG</v>
      </c>
      <c r="B128" s="11" t="s">
        <v>387</v>
      </c>
      <c r="C128" s="215">
        <v>0.85</v>
      </c>
      <c r="D128" s="216">
        <v>3814.8</v>
      </c>
      <c r="E128" s="216" t="s">
        <v>473</v>
      </c>
      <c r="F128" s="216" t="s">
        <v>468</v>
      </c>
      <c r="G128" s="216" t="s">
        <v>474</v>
      </c>
      <c r="H128" s="216" t="s">
        <v>475</v>
      </c>
      <c r="I128" s="216" t="s">
        <v>476</v>
      </c>
      <c r="J128" s="4"/>
      <c r="K128" s="15"/>
      <c r="L128" s="15"/>
      <c r="M128" s="15"/>
      <c r="N128" s="15"/>
      <c r="O128" s="15"/>
      <c r="P128" s="15"/>
      <c r="Q128" s="15"/>
      <c r="R128" s="55"/>
      <c r="S128" s="265"/>
      <c r="T128" s="266"/>
      <c r="U128" s="18"/>
      <c r="X128"/>
      <c r="Y128"/>
      <c r="Z128"/>
      <c r="AA128"/>
      <c r="AB128"/>
      <c r="AC128"/>
      <c r="AD128"/>
      <c r="AE128"/>
      <c r="AF128"/>
      <c r="AG128"/>
      <c r="AH128"/>
      <c r="AI128"/>
    </row>
    <row r="129" spans="1:35">
      <c r="A129" s="11" t="str">
        <f t="shared" si="2"/>
        <v>Parität_TG</v>
      </c>
      <c r="B129" s="11" t="s">
        <v>388</v>
      </c>
      <c r="C129" s="215">
        <v>0.85</v>
      </c>
      <c r="D129" s="216">
        <v>3621</v>
      </c>
      <c r="E129" s="216" t="s">
        <v>477</v>
      </c>
      <c r="F129" s="216" t="s">
        <v>478</v>
      </c>
      <c r="G129" s="216" t="s">
        <v>479</v>
      </c>
      <c r="H129" s="216" t="s">
        <v>480</v>
      </c>
      <c r="I129" s="216" t="s">
        <v>481</v>
      </c>
      <c r="J129" s="4"/>
      <c r="K129" s="15"/>
      <c r="L129" s="15"/>
      <c r="M129" s="15"/>
      <c r="N129" s="15"/>
      <c r="O129" s="15"/>
      <c r="P129" s="15"/>
      <c r="Q129" s="15"/>
      <c r="R129" s="55"/>
      <c r="S129" s="265"/>
      <c r="T129" s="266"/>
      <c r="U129" s="18"/>
      <c r="X129"/>
      <c r="Y129"/>
      <c r="Z129"/>
      <c r="AA129"/>
      <c r="AB129"/>
      <c r="AC129"/>
      <c r="AD129"/>
      <c r="AE129"/>
      <c r="AF129"/>
      <c r="AG129"/>
      <c r="AH129"/>
      <c r="AI129"/>
    </row>
    <row r="130" spans="1:35">
      <c r="A130" s="11" t="str">
        <f t="shared" si="2"/>
        <v>Parität_TG</v>
      </c>
      <c r="B130" s="11" t="s">
        <v>389</v>
      </c>
      <c r="C130" s="215">
        <v>0.85</v>
      </c>
      <c r="D130" s="216">
        <v>3468</v>
      </c>
      <c r="E130" s="216" t="s">
        <v>482</v>
      </c>
      <c r="F130" s="216" t="s">
        <v>483</v>
      </c>
      <c r="G130" s="216" t="s">
        <v>484</v>
      </c>
      <c r="H130" s="216" t="s">
        <v>485</v>
      </c>
      <c r="I130" s="216" t="s">
        <v>486</v>
      </c>
      <c r="J130" s="4"/>
      <c r="K130" s="15"/>
      <c r="L130" s="15"/>
      <c r="M130" s="15"/>
      <c r="N130" s="15"/>
      <c r="O130" s="15"/>
      <c r="P130" s="15"/>
      <c r="Q130" s="15"/>
      <c r="R130" s="55"/>
      <c r="S130" s="265"/>
      <c r="T130" s="266"/>
      <c r="U130" s="18"/>
      <c r="X130"/>
      <c r="Y130"/>
      <c r="Z130"/>
      <c r="AA130"/>
      <c r="AB130"/>
      <c r="AC130"/>
      <c r="AD130"/>
      <c r="AE130"/>
      <c r="AF130"/>
      <c r="AG130"/>
      <c r="AH130"/>
      <c r="AI130"/>
    </row>
    <row r="131" spans="1:35">
      <c r="A131" s="11" t="str">
        <f t="shared" si="2"/>
        <v>Parität_TG</v>
      </c>
      <c r="B131" s="11" t="s">
        <v>390</v>
      </c>
      <c r="C131" s="215">
        <v>0.85</v>
      </c>
      <c r="D131" s="216">
        <v>3325.2</v>
      </c>
      <c r="E131" s="216" t="s">
        <v>487</v>
      </c>
      <c r="F131" s="216" t="s">
        <v>488</v>
      </c>
      <c r="G131" s="216" t="s">
        <v>489</v>
      </c>
      <c r="H131" s="216" t="s">
        <v>490</v>
      </c>
      <c r="I131" s="216" t="s">
        <v>491</v>
      </c>
      <c r="J131" s="4"/>
      <c r="K131" s="15"/>
      <c r="L131" s="15"/>
      <c r="M131" s="15"/>
      <c r="N131" s="15"/>
      <c r="O131" s="15"/>
      <c r="P131" s="15"/>
      <c r="Q131" s="15"/>
      <c r="R131" s="55"/>
      <c r="S131" s="265"/>
      <c r="T131" s="266"/>
      <c r="U131" s="18"/>
      <c r="X131"/>
      <c r="Y131"/>
      <c r="Z131"/>
      <c r="AA131"/>
      <c r="AB131"/>
      <c r="AC131"/>
      <c r="AD131"/>
      <c r="AE131"/>
      <c r="AF131"/>
      <c r="AG131"/>
      <c r="AH131"/>
      <c r="AI131"/>
    </row>
    <row r="132" spans="1:35">
      <c r="A132" s="11" t="str">
        <f t="shared" si="2"/>
        <v>Parität_TG</v>
      </c>
      <c r="B132" s="11" t="s">
        <v>391</v>
      </c>
      <c r="C132" s="215">
        <v>0.85</v>
      </c>
      <c r="D132" s="216">
        <v>2856</v>
      </c>
      <c r="E132" s="216" t="s">
        <v>492</v>
      </c>
      <c r="F132" s="216" t="s">
        <v>493</v>
      </c>
      <c r="G132" s="216" t="s">
        <v>494</v>
      </c>
      <c r="H132" s="216" t="s">
        <v>495</v>
      </c>
      <c r="I132" s="216" t="s">
        <v>496</v>
      </c>
      <c r="J132" s="4"/>
      <c r="K132" s="15"/>
      <c r="L132" s="15"/>
      <c r="M132" s="15"/>
      <c r="N132" s="15"/>
      <c r="O132" s="15"/>
      <c r="P132" s="15"/>
      <c r="Q132" s="15"/>
      <c r="R132" s="55"/>
      <c r="S132" s="265"/>
      <c r="T132" s="266"/>
      <c r="U132" s="18"/>
      <c r="X132"/>
      <c r="Y132"/>
      <c r="Z132"/>
      <c r="AA132"/>
      <c r="AB132"/>
      <c r="AC132"/>
      <c r="AD132"/>
      <c r="AE132"/>
      <c r="AF132"/>
      <c r="AG132"/>
      <c r="AH132"/>
      <c r="AI132"/>
    </row>
    <row r="133" spans="1:35">
      <c r="A133" s="11" t="str">
        <f t="shared" si="2"/>
        <v>Parität_TG</v>
      </c>
      <c r="B133" s="11" t="s">
        <v>392</v>
      </c>
      <c r="C133" s="215">
        <v>0.85</v>
      </c>
      <c r="D133" s="216">
        <v>2805</v>
      </c>
      <c r="E133" s="216" t="s">
        <v>497</v>
      </c>
      <c r="F133" s="216" t="s">
        <v>498</v>
      </c>
      <c r="G133" s="216" t="s">
        <v>499</v>
      </c>
      <c r="H133" s="216" t="s">
        <v>500</v>
      </c>
      <c r="I133" s="216" t="s">
        <v>495</v>
      </c>
      <c r="J133" s="4"/>
      <c r="K133" s="15"/>
      <c r="L133" s="15"/>
      <c r="M133" s="15"/>
      <c r="N133" s="15"/>
      <c r="O133" s="15"/>
      <c r="P133" s="15"/>
      <c r="Q133" s="15"/>
      <c r="R133" s="55"/>
      <c r="S133" s="265"/>
      <c r="T133" s="266"/>
      <c r="U133" s="18"/>
      <c r="X133"/>
      <c r="Y133"/>
      <c r="Z133"/>
      <c r="AA133"/>
      <c r="AB133"/>
      <c r="AC133"/>
      <c r="AD133"/>
      <c r="AE133"/>
      <c r="AF133"/>
      <c r="AG133"/>
      <c r="AH133"/>
      <c r="AI133"/>
    </row>
    <row r="134" spans="1:35">
      <c r="A134" s="11" t="str">
        <f t="shared" si="2"/>
        <v>Parität_TG</v>
      </c>
      <c r="B134" s="11" t="s">
        <v>393</v>
      </c>
      <c r="C134" s="215">
        <v>0.85</v>
      </c>
      <c r="D134" s="216">
        <v>2652</v>
      </c>
      <c r="E134" s="216" t="s">
        <v>501</v>
      </c>
      <c r="F134" s="216" t="s">
        <v>502</v>
      </c>
      <c r="G134" s="216" t="s">
        <v>503</v>
      </c>
      <c r="H134" s="216" t="s">
        <v>492</v>
      </c>
      <c r="I134" s="216" t="s">
        <v>504</v>
      </c>
      <c r="J134" s="4"/>
      <c r="K134" s="15"/>
      <c r="L134" s="15"/>
      <c r="M134" s="15"/>
      <c r="N134" s="15"/>
      <c r="O134" s="15"/>
      <c r="P134" s="15"/>
      <c r="Q134" s="15"/>
      <c r="R134" s="55"/>
      <c r="S134" s="265"/>
      <c r="T134" s="266"/>
      <c r="U134" s="18"/>
      <c r="X134"/>
      <c r="Y134"/>
      <c r="Z134"/>
      <c r="AA134"/>
      <c r="AB134"/>
      <c r="AC134"/>
      <c r="AD134"/>
      <c r="AE134"/>
      <c r="AF134"/>
      <c r="AG134"/>
      <c r="AH134"/>
      <c r="AI134"/>
    </row>
    <row r="135" spans="1:35">
      <c r="A135" s="11" t="str">
        <f t="shared" si="2"/>
        <v>Parität_TG</v>
      </c>
      <c r="B135" s="11" t="s">
        <v>394</v>
      </c>
      <c r="C135" s="215">
        <v>0.85</v>
      </c>
      <c r="D135" s="216" t="s">
        <v>505</v>
      </c>
      <c r="E135" s="216" t="s">
        <v>477</v>
      </c>
      <c r="F135" s="216" t="s">
        <v>478</v>
      </c>
      <c r="G135" s="216" t="s">
        <v>479</v>
      </c>
      <c r="H135" s="216" t="s">
        <v>480</v>
      </c>
      <c r="I135" s="216">
        <v>4794</v>
      </c>
      <c r="J135" s="4"/>
      <c r="K135" s="15"/>
      <c r="L135" s="15"/>
      <c r="M135" s="15"/>
      <c r="N135" s="15"/>
      <c r="O135" s="15"/>
      <c r="P135" s="15"/>
      <c r="Q135" s="15"/>
      <c r="R135" s="55"/>
      <c r="S135" s="265"/>
      <c r="T135" s="266"/>
      <c r="U135" s="18"/>
      <c r="X135"/>
      <c r="Y135"/>
      <c r="Z135"/>
      <c r="AA135"/>
      <c r="AB135"/>
      <c r="AC135"/>
      <c r="AD135"/>
      <c r="AE135"/>
      <c r="AF135"/>
      <c r="AG135"/>
      <c r="AH135"/>
      <c r="AI135"/>
    </row>
    <row r="136" spans="1:35">
      <c r="A136" s="11" t="str">
        <f t="shared" si="2"/>
        <v>Parität_TG</v>
      </c>
      <c r="B136" s="11" t="s">
        <v>395</v>
      </c>
      <c r="C136" s="215">
        <v>0.85</v>
      </c>
      <c r="D136" s="216" t="s">
        <v>506</v>
      </c>
      <c r="E136" s="216" t="s">
        <v>482</v>
      </c>
      <c r="F136" s="216" t="s">
        <v>483</v>
      </c>
      <c r="G136" s="216" t="s">
        <v>484</v>
      </c>
      <c r="H136" s="216" t="s">
        <v>485</v>
      </c>
      <c r="I136" s="216">
        <v>4360.5</v>
      </c>
      <c r="J136" s="4"/>
      <c r="K136" s="15"/>
      <c r="L136" s="15"/>
      <c r="M136" s="15"/>
      <c r="N136" s="15"/>
      <c r="O136" s="15"/>
      <c r="P136" s="15"/>
      <c r="Q136" s="15"/>
      <c r="R136" s="55"/>
      <c r="S136" s="265"/>
      <c r="T136" s="266"/>
      <c r="U136" s="18"/>
      <c r="X136"/>
      <c r="Y136"/>
      <c r="Z136"/>
      <c r="AA136"/>
      <c r="AB136"/>
      <c r="AC136"/>
      <c r="AD136"/>
      <c r="AE136"/>
      <c r="AF136"/>
      <c r="AG136"/>
      <c r="AH136"/>
      <c r="AI136"/>
    </row>
    <row r="137" spans="1:35">
      <c r="A137" s="11" t="str">
        <f t="shared" si="2"/>
        <v>Parität_TG</v>
      </c>
      <c r="B137" s="11" t="s">
        <v>396</v>
      </c>
      <c r="C137" s="215">
        <v>0.85</v>
      </c>
      <c r="D137" s="216" t="s">
        <v>507</v>
      </c>
      <c r="E137" s="216" t="s">
        <v>508</v>
      </c>
      <c r="F137" s="216" t="s">
        <v>509</v>
      </c>
      <c r="G137" s="216" t="s">
        <v>510</v>
      </c>
      <c r="H137" s="216" t="s">
        <v>511</v>
      </c>
      <c r="I137" s="216">
        <v>4187.1000000000004</v>
      </c>
      <c r="J137" s="4"/>
      <c r="K137" s="15"/>
      <c r="L137" s="15"/>
      <c r="M137" s="15"/>
      <c r="N137" s="15"/>
      <c r="O137" s="15"/>
      <c r="P137" s="15"/>
      <c r="Q137" s="15"/>
      <c r="R137" s="55"/>
      <c r="S137" s="265"/>
      <c r="T137" s="266"/>
      <c r="U137" s="18"/>
      <c r="X137"/>
      <c r="Y137"/>
      <c r="Z137"/>
      <c r="AA137"/>
      <c r="AB137"/>
      <c r="AC137"/>
      <c r="AD137"/>
      <c r="AE137"/>
      <c r="AF137"/>
      <c r="AG137"/>
      <c r="AH137"/>
      <c r="AI137"/>
    </row>
    <row r="138" spans="1:35">
      <c r="A138" s="11" t="str">
        <f t="shared" si="2"/>
        <v>Parität_TG</v>
      </c>
      <c r="B138" s="11" t="s">
        <v>397</v>
      </c>
      <c r="C138" s="215">
        <v>0.85</v>
      </c>
      <c r="D138" s="216" t="s">
        <v>512</v>
      </c>
      <c r="E138" s="216" t="s">
        <v>487</v>
      </c>
      <c r="F138" s="216" t="s">
        <v>488</v>
      </c>
      <c r="G138" s="216" t="s">
        <v>489</v>
      </c>
      <c r="H138" s="216" t="s">
        <v>490</v>
      </c>
      <c r="I138" s="216">
        <v>4151.3999999999996</v>
      </c>
      <c r="J138" s="4"/>
      <c r="K138" s="15"/>
      <c r="L138" s="15"/>
      <c r="M138" s="15"/>
      <c r="N138" s="15"/>
      <c r="O138" s="15"/>
      <c r="P138" s="15"/>
      <c r="Q138" s="15"/>
      <c r="R138" s="55"/>
      <c r="S138" s="265"/>
      <c r="T138" s="266"/>
      <c r="U138" s="18"/>
      <c r="X138"/>
      <c r="Y138"/>
      <c r="Z138"/>
      <c r="AA138"/>
      <c r="AB138"/>
      <c r="AC138"/>
      <c r="AD138"/>
      <c r="AE138"/>
      <c r="AF138"/>
      <c r="AG138"/>
      <c r="AH138"/>
      <c r="AI138"/>
    </row>
    <row r="139" spans="1:35">
      <c r="A139" s="11" t="str">
        <f t="shared" si="2"/>
        <v>Parität_TG</v>
      </c>
      <c r="B139" s="11" t="s">
        <v>398</v>
      </c>
      <c r="C139" s="215">
        <v>0.85</v>
      </c>
      <c r="D139" s="216" t="s">
        <v>492</v>
      </c>
      <c r="E139" s="216" t="s">
        <v>493</v>
      </c>
      <c r="F139" s="216" t="s">
        <v>494</v>
      </c>
      <c r="G139" s="216" t="s">
        <v>495</v>
      </c>
      <c r="H139" s="216" t="s">
        <v>496</v>
      </c>
      <c r="I139" s="216">
        <v>3468</v>
      </c>
      <c r="J139" s="4"/>
      <c r="K139" s="15"/>
      <c r="L139" s="15"/>
      <c r="M139" s="15"/>
      <c r="N139" s="15"/>
      <c r="O139" s="15"/>
      <c r="P139" s="15"/>
      <c r="Q139" s="15"/>
      <c r="R139" s="55"/>
      <c r="S139" s="265"/>
      <c r="T139" s="266"/>
      <c r="U139" s="18"/>
      <c r="X139"/>
      <c r="Y139"/>
      <c r="Z139"/>
      <c r="AA139"/>
      <c r="AB139"/>
      <c r="AC139"/>
      <c r="AD139"/>
      <c r="AE139"/>
      <c r="AF139"/>
      <c r="AG139"/>
      <c r="AH139"/>
      <c r="AI139"/>
    </row>
    <row r="140" spans="1:35">
      <c r="A140" s="11" t="str">
        <f t="shared" si="2"/>
        <v>Parität_TG</v>
      </c>
      <c r="B140" s="11" t="s">
        <v>399</v>
      </c>
      <c r="C140" s="215">
        <v>0.85</v>
      </c>
      <c r="D140" s="216" t="s">
        <v>513</v>
      </c>
      <c r="E140" s="216" t="s">
        <v>492</v>
      </c>
      <c r="F140" s="216" t="s">
        <v>493</v>
      </c>
      <c r="G140" s="216" t="s">
        <v>494</v>
      </c>
      <c r="H140" s="216" t="s">
        <v>495</v>
      </c>
      <c r="I140" s="216">
        <v>3366</v>
      </c>
      <c r="J140" s="4"/>
      <c r="K140" s="15"/>
      <c r="L140" s="15"/>
      <c r="M140" s="15"/>
      <c r="N140" s="15"/>
      <c r="O140" s="15"/>
      <c r="P140" s="15"/>
      <c r="Q140" s="15"/>
      <c r="R140" s="55"/>
      <c r="S140" s="265"/>
      <c r="T140" s="266"/>
      <c r="U140" s="18"/>
      <c r="X140"/>
      <c r="Y140"/>
      <c r="Z140"/>
      <c r="AA140"/>
      <c r="AB140"/>
      <c r="AC140"/>
      <c r="AD140"/>
      <c r="AE140"/>
      <c r="AF140"/>
      <c r="AG140"/>
      <c r="AH140"/>
      <c r="AI140"/>
    </row>
    <row r="141" spans="1:35">
      <c r="A141" s="11" t="str">
        <f t="shared" si="2"/>
        <v>Parität_TG</v>
      </c>
      <c r="B141" s="11" t="s">
        <v>400</v>
      </c>
      <c r="C141" s="215">
        <v>0.85</v>
      </c>
      <c r="D141" s="216" t="s">
        <v>502</v>
      </c>
      <c r="E141" s="216" t="s">
        <v>497</v>
      </c>
      <c r="F141" s="216" t="s">
        <v>498</v>
      </c>
      <c r="G141" s="216" t="s">
        <v>499</v>
      </c>
      <c r="H141" s="216" t="s">
        <v>500</v>
      </c>
      <c r="I141" s="216">
        <v>3264</v>
      </c>
      <c r="J141" s="4"/>
      <c r="K141" s="15"/>
      <c r="L141" s="15"/>
      <c r="M141" s="15"/>
      <c r="N141" s="15"/>
      <c r="O141" s="15"/>
      <c r="P141" s="15"/>
      <c r="Q141" s="15"/>
      <c r="R141" s="55"/>
      <c r="S141" s="265"/>
      <c r="T141" s="266"/>
      <c r="U141" s="18"/>
      <c r="X141"/>
      <c r="Y141"/>
      <c r="Z141"/>
      <c r="AA141"/>
      <c r="AB141"/>
      <c r="AC141"/>
      <c r="AD141"/>
      <c r="AE141"/>
      <c r="AF141"/>
      <c r="AG141"/>
      <c r="AH141"/>
      <c r="AI141"/>
    </row>
    <row r="142" spans="1:35">
      <c r="A142" s="11" t="str">
        <f t="shared" si="2"/>
        <v>Parität_TG</v>
      </c>
      <c r="B142" s="11" t="s">
        <v>401</v>
      </c>
      <c r="C142" s="215">
        <v>0.85</v>
      </c>
      <c r="D142" s="216" t="s">
        <v>514</v>
      </c>
      <c r="E142" s="216" t="s">
        <v>501</v>
      </c>
      <c r="F142" s="216" t="s">
        <v>502</v>
      </c>
      <c r="G142" s="216" t="s">
        <v>503</v>
      </c>
      <c r="H142" s="216" t="s">
        <v>492</v>
      </c>
      <c r="I142" s="216">
        <v>3034.5</v>
      </c>
      <c r="J142" s="4"/>
      <c r="K142" s="15"/>
      <c r="L142" s="15"/>
      <c r="M142" s="15"/>
      <c r="N142" s="15"/>
      <c r="O142" s="15"/>
      <c r="P142" s="15"/>
      <c r="Q142" s="15"/>
      <c r="R142" s="55"/>
      <c r="S142" s="265"/>
      <c r="T142" s="266"/>
      <c r="U142" s="18"/>
      <c r="X142"/>
      <c r="Y142"/>
      <c r="Z142"/>
      <c r="AA142"/>
      <c r="AB142"/>
      <c r="AC142"/>
      <c r="AD142"/>
      <c r="AE142"/>
      <c r="AF142"/>
      <c r="AG142"/>
      <c r="AH142"/>
      <c r="AI142"/>
    </row>
    <row r="143" spans="1:35">
      <c r="A143" s="11" t="str">
        <f t="shared" si="2"/>
        <v>Parität_TG</v>
      </c>
      <c r="B143" s="11" t="s">
        <v>402</v>
      </c>
      <c r="C143" s="215">
        <v>0.85</v>
      </c>
      <c r="D143" s="216" t="s">
        <v>515</v>
      </c>
      <c r="E143" s="216" t="s">
        <v>516</v>
      </c>
      <c r="F143" s="216" t="s">
        <v>517</v>
      </c>
      <c r="G143" s="216" t="s">
        <v>518</v>
      </c>
      <c r="H143" s="216" t="s">
        <v>519</v>
      </c>
      <c r="I143" s="216">
        <v>2519.4</v>
      </c>
      <c r="J143" s="4"/>
      <c r="K143" s="15"/>
      <c r="L143" s="15"/>
      <c r="M143" s="15"/>
      <c r="N143" s="15"/>
      <c r="O143" s="15"/>
      <c r="P143" s="15"/>
      <c r="Q143" s="15"/>
      <c r="R143" s="55"/>
      <c r="S143" s="265"/>
      <c r="T143" s="266"/>
      <c r="U143" s="18"/>
      <c r="X143"/>
      <c r="Y143"/>
      <c r="Z143"/>
      <c r="AA143"/>
      <c r="AB143"/>
      <c r="AC143"/>
      <c r="AD143"/>
      <c r="AE143"/>
      <c r="AF143"/>
      <c r="AG143"/>
      <c r="AH143"/>
      <c r="AI143"/>
    </row>
    <row r="144" spans="1:35">
      <c r="A144" s="11" t="str">
        <f t="shared" si="2"/>
        <v>Parität_TG</v>
      </c>
      <c r="B144" s="11" t="s">
        <v>27</v>
      </c>
      <c r="C144" s="215">
        <v>0.85</v>
      </c>
      <c r="D144" s="216">
        <v>4457.3999999999996</v>
      </c>
      <c r="E144" s="216">
        <v>4610.3999999999996</v>
      </c>
      <c r="F144" s="216">
        <v>5140.8</v>
      </c>
      <c r="G144" s="216">
        <v>5589.6</v>
      </c>
      <c r="H144" s="216">
        <v>6094.5</v>
      </c>
      <c r="I144" s="216">
        <v>6497.4000000000005</v>
      </c>
      <c r="J144" s="4"/>
      <c r="K144" s="15"/>
      <c r="L144" s="15"/>
      <c r="M144" s="15"/>
      <c r="N144" s="15"/>
      <c r="O144" s="15"/>
      <c r="P144" s="15"/>
      <c r="Q144" s="15"/>
      <c r="R144" s="55"/>
      <c r="S144" s="265"/>
      <c r="T144" s="266"/>
      <c r="U144" s="18"/>
      <c r="X144"/>
      <c r="Y144"/>
      <c r="Z144"/>
      <c r="AA144"/>
      <c r="AB144"/>
      <c r="AC144"/>
      <c r="AD144"/>
      <c r="AE144"/>
      <c r="AF144"/>
      <c r="AG144"/>
      <c r="AH144"/>
      <c r="AI144"/>
    </row>
    <row r="145" spans="1:35">
      <c r="A145" s="11" t="str">
        <f t="shared" si="2"/>
        <v>Parität_TG</v>
      </c>
      <c r="B145" s="11" t="s">
        <v>26</v>
      </c>
      <c r="C145" s="215">
        <v>0.85</v>
      </c>
      <c r="D145" s="216">
        <v>4233</v>
      </c>
      <c r="E145" s="216">
        <v>4437</v>
      </c>
      <c r="F145" s="216">
        <v>4732.8</v>
      </c>
      <c r="G145" s="216">
        <v>5181.6000000000004</v>
      </c>
      <c r="H145" s="216">
        <v>5742.6</v>
      </c>
      <c r="I145" s="216">
        <v>6140.4000000000005</v>
      </c>
      <c r="J145" s="4"/>
      <c r="K145" s="15"/>
      <c r="L145" s="15"/>
      <c r="M145" s="15"/>
      <c r="N145" s="15"/>
      <c r="O145" s="15"/>
      <c r="P145" s="15"/>
      <c r="Q145" s="15"/>
      <c r="R145" s="55"/>
      <c r="S145" s="265"/>
      <c r="T145" s="266"/>
      <c r="U145" s="18"/>
      <c r="X145"/>
      <c r="Y145"/>
      <c r="Z145"/>
      <c r="AA145"/>
      <c r="AB145"/>
      <c r="AC145"/>
      <c r="AD145"/>
      <c r="AE145"/>
      <c r="AF145"/>
      <c r="AG145"/>
      <c r="AH145"/>
      <c r="AI145"/>
    </row>
    <row r="146" spans="1:35">
      <c r="A146" s="11" t="str">
        <f t="shared" si="2"/>
        <v>Parität_TG</v>
      </c>
      <c r="B146" s="11" t="s">
        <v>403</v>
      </c>
      <c r="C146" s="215">
        <v>0.85</v>
      </c>
      <c r="D146" s="216">
        <v>4029</v>
      </c>
      <c r="E146" s="216">
        <v>4304.3999999999996</v>
      </c>
      <c r="F146" s="216">
        <v>4620.6000000000004</v>
      </c>
      <c r="G146" s="216">
        <v>4936.8</v>
      </c>
      <c r="H146" s="216">
        <v>5293.8</v>
      </c>
      <c r="I146" s="216">
        <v>5538.6</v>
      </c>
      <c r="J146" s="4"/>
      <c r="K146" s="15"/>
      <c r="L146" s="15"/>
      <c r="M146" s="15"/>
      <c r="N146" s="15"/>
      <c r="O146" s="15"/>
      <c r="P146" s="15"/>
      <c r="Q146" s="15"/>
      <c r="R146" s="55"/>
      <c r="S146" s="265"/>
      <c r="T146" s="266"/>
      <c r="U146" s="18"/>
      <c r="X146"/>
      <c r="Y146"/>
      <c r="Z146"/>
      <c r="AA146"/>
      <c r="AB146"/>
      <c r="AC146"/>
      <c r="AD146"/>
      <c r="AE146"/>
      <c r="AF146"/>
      <c r="AG146"/>
      <c r="AH146"/>
      <c r="AI146"/>
    </row>
    <row r="147" spans="1:35">
      <c r="A147" s="11" t="str">
        <f t="shared" si="2"/>
        <v>Parität_TG</v>
      </c>
      <c r="B147" s="11" t="s">
        <v>25</v>
      </c>
      <c r="C147" s="215">
        <v>0.85</v>
      </c>
      <c r="D147" s="216">
        <v>3876</v>
      </c>
      <c r="E147" s="216">
        <v>4120.8</v>
      </c>
      <c r="F147" s="216">
        <v>4457.3999999999996</v>
      </c>
      <c r="G147" s="216">
        <v>4743</v>
      </c>
      <c r="H147" s="216">
        <v>5110.2</v>
      </c>
      <c r="I147" s="216">
        <v>5304</v>
      </c>
      <c r="J147" s="4"/>
      <c r="K147" s="15"/>
      <c r="L147" s="15"/>
      <c r="M147" s="15"/>
      <c r="N147" s="15"/>
      <c r="O147" s="15"/>
      <c r="P147" s="15"/>
      <c r="Q147" s="15"/>
      <c r="R147" s="55"/>
      <c r="S147" s="265"/>
      <c r="T147" s="266"/>
      <c r="U147" s="18"/>
      <c r="X147"/>
      <c r="Y147"/>
      <c r="Z147"/>
      <c r="AA147"/>
      <c r="AB147"/>
      <c r="AC147"/>
      <c r="AD147"/>
      <c r="AE147"/>
      <c r="AF147"/>
      <c r="AG147"/>
      <c r="AH147"/>
      <c r="AI147"/>
    </row>
    <row r="148" spans="1:35">
      <c r="A148" s="11" t="str">
        <f t="shared" si="2"/>
        <v>Parität_TG</v>
      </c>
      <c r="B148" s="11" t="s">
        <v>404</v>
      </c>
      <c r="C148" s="215">
        <v>0.85</v>
      </c>
      <c r="D148" s="216">
        <v>3825</v>
      </c>
      <c r="E148" s="216">
        <v>4069.8</v>
      </c>
      <c r="F148" s="216">
        <v>4263.6000000000004</v>
      </c>
      <c r="G148" s="216">
        <v>4712.3999999999996</v>
      </c>
      <c r="H148" s="216">
        <v>5059.2</v>
      </c>
      <c r="I148" s="216">
        <v>5263.2</v>
      </c>
      <c r="J148" s="4"/>
      <c r="K148" s="15"/>
      <c r="L148" s="15"/>
      <c r="M148" s="15"/>
      <c r="N148" s="15"/>
      <c r="O148" s="15"/>
      <c r="P148" s="15"/>
      <c r="Q148" s="15"/>
      <c r="R148" s="55"/>
      <c r="S148" s="265"/>
      <c r="T148" s="266"/>
      <c r="U148" s="18"/>
      <c r="X148"/>
      <c r="Y148"/>
      <c r="Z148"/>
      <c r="AA148"/>
      <c r="AB148"/>
      <c r="AC148"/>
      <c r="AD148"/>
      <c r="AE148"/>
      <c r="AF148"/>
      <c r="AG148"/>
      <c r="AH148"/>
      <c r="AI148"/>
    </row>
    <row r="149" spans="1:35">
      <c r="A149" s="11" t="str">
        <f t="shared" si="2"/>
        <v>Parität_TG</v>
      </c>
      <c r="B149" s="11" t="s">
        <v>405</v>
      </c>
      <c r="C149" s="215">
        <v>0.85</v>
      </c>
      <c r="D149" s="216">
        <v>3564.9</v>
      </c>
      <c r="E149" s="216">
        <v>3814.8</v>
      </c>
      <c r="F149" s="216">
        <v>4059.6</v>
      </c>
      <c r="G149" s="216">
        <v>4437</v>
      </c>
      <c r="H149" s="216">
        <v>4814.3999999999996</v>
      </c>
      <c r="I149" s="216">
        <v>5089.8</v>
      </c>
      <c r="J149" s="4"/>
      <c r="K149" s="15"/>
      <c r="L149" s="15"/>
      <c r="M149" s="15"/>
      <c r="N149" s="15"/>
      <c r="O149" s="15"/>
      <c r="P149" s="15"/>
      <c r="Q149" s="15"/>
      <c r="R149" s="55"/>
      <c r="S149" s="265"/>
      <c r="T149" s="266"/>
      <c r="U149" s="18"/>
      <c r="X149"/>
      <c r="Y149"/>
      <c r="Z149"/>
      <c r="AA149"/>
      <c r="AB149"/>
      <c r="AC149"/>
      <c r="AD149"/>
      <c r="AE149"/>
      <c r="AF149"/>
      <c r="AG149"/>
      <c r="AH149"/>
      <c r="AI149"/>
    </row>
    <row r="150" spans="1:35">
      <c r="A150" s="11" t="str">
        <f t="shared" si="2"/>
        <v>Parität_TG</v>
      </c>
      <c r="B150" s="11" t="s">
        <v>24</v>
      </c>
      <c r="C150" s="215">
        <v>0.85</v>
      </c>
      <c r="D150" s="216">
        <v>3468</v>
      </c>
      <c r="E150" s="216">
        <v>3641.4</v>
      </c>
      <c r="F150" s="216">
        <v>3896.4</v>
      </c>
      <c r="G150" s="216">
        <v>4263.6000000000004</v>
      </c>
      <c r="H150" s="216">
        <v>4620.6000000000004</v>
      </c>
      <c r="I150" s="216">
        <v>4916.3999999999996</v>
      </c>
      <c r="J150" s="4"/>
      <c r="K150" s="15"/>
      <c r="L150" s="15"/>
      <c r="M150" s="15"/>
      <c r="N150" s="15"/>
      <c r="O150" s="15"/>
      <c r="P150" s="15"/>
      <c r="Q150" s="15"/>
      <c r="R150" s="55"/>
      <c r="S150" s="265"/>
      <c r="T150" s="266"/>
      <c r="U150" s="18"/>
      <c r="X150"/>
      <c r="Y150"/>
      <c r="Z150"/>
      <c r="AA150"/>
      <c r="AB150"/>
      <c r="AC150"/>
      <c r="AD150"/>
      <c r="AE150"/>
      <c r="AF150"/>
      <c r="AG150"/>
      <c r="AH150"/>
      <c r="AI150"/>
    </row>
    <row r="151" spans="1:35">
      <c r="A151" s="11" t="str">
        <f t="shared" si="2"/>
        <v>Parität_TG</v>
      </c>
      <c r="B151" s="11" t="s">
        <v>23</v>
      </c>
      <c r="C151" s="215">
        <v>0.85</v>
      </c>
      <c r="D151" s="216">
        <v>3417</v>
      </c>
      <c r="E151" s="216">
        <v>3564.9</v>
      </c>
      <c r="F151" s="216">
        <v>3763.8</v>
      </c>
      <c r="G151" s="216">
        <v>3957.6</v>
      </c>
      <c r="H151" s="216">
        <v>4161.6000000000004</v>
      </c>
      <c r="I151" s="216">
        <v>4355.3999999999996</v>
      </c>
      <c r="J151" s="4"/>
      <c r="K151" s="15"/>
      <c r="L151" s="15"/>
      <c r="M151" s="15"/>
      <c r="N151" s="15"/>
      <c r="O151" s="15"/>
      <c r="P151" s="15"/>
      <c r="Q151" s="15"/>
      <c r="R151" s="55"/>
      <c r="S151" s="265"/>
      <c r="T151" s="266"/>
      <c r="U151" s="18"/>
      <c r="X151"/>
      <c r="Y151"/>
      <c r="Z151"/>
      <c r="AA151"/>
      <c r="AB151"/>
      <c r="AC151"/>
      <c r="AD151"/>
      <c r="AE151"/>
      <c r="AF151"/>
      <c r="AG151"/>
      <c r="AH151"/>
      <c r="AI151"/>
    </row>
    <row r="152" spans="1:35">
      <c r="A152" s="11" t="str">
        <f t="shared" si="2"/>
        <v>Parität_TG</v>
      </c>
      <c r="B152" s="11" t="s">
        <v>22</v>
      </c>
      <c r="C152" s="215">
        <v>0.85</v>
      </c>
      <c r="D152" s="216">
        <v>3177.3</v>
      </c>
      <c r="E152" s="216">
        <v>3376.2000000000003</v>
      </c>
      <c r="F152" s="216">
        <v>3575.1</v>
      </c>
      <c r="G152" s="216">
        <v>3702.6</v>
      </c>
      <c r="H152" s="216">
        <v>3830.1</v>
      </c>
      <c r="I152" s="216">
        <v>3978</v>
      </c>
      <c r="J152" s="4"/>
      <c r="K152" s="15"/>
      <c r="L152" s="15"/>
      <c r="M152" s="15"/>
      <c r="N152" s="15"/>
      <c r="O152" s="15"/>
      <c r="P152" s="15"/>
      <c r="Q152" s="15"/>
      <c r="R152" s="55"/>
      <c r="S152" s="265"/>
      <c r="T152" s="266"/>
      <c r="U152" s="18"/>
      <c r="X152"/>
      <c r="Y152"/>
      <c r="Z152"/>
      <c r="AA152"/>
      <c r="AB152"/>
      <c r="AC152"/>
      <c r="AD152"/>
      <c r="AE152"/>
      <c r="AF152"/>
      <c r="AG152"/>
      <c r="AH152"/>
      <c r="AI152"/>
    </row>
    <row r="153" spans="1:35">
      <c r="A153" s="11" t="str">
        <f t="shared" si="2"/>
        <v>Parität_TG</v>
      </c>
      <c r="B153" s="11" t="s">
        <v>406</v>
      </c>
      <c r="C153" s="215">
        <v>0.85</v>
      </c>
      <c r="D153" s="216">
        <v>2815.2000000000003</v>
      </c>
      <c r="E153" s="216">
        <v>2907</v>
      </c>
      <c r="F153" s="216">
        <v>2998.8</v>
      </c>
      <c r="G153" s="216">
        <v>3090.6</v>
      </c>
      <c r="H153" s="216">
        <v>3187.5</v>
      </c>
      <c r="I153" s="216">
        <v>3284.4</v>
      </c>
      <c r="J153" s="4"/>
      <c r="K153" s="15"/>
      <c r="L153" s="15"/>
      <c r="M153" s="15"/>
      <c r="N153" s="15"/>
      <c r="O153" s="15"/>
      <c r="P153" s="15"/>
      <c r="Q153" s="15"/>
      <c r="R153" s="55"/>
      <c r="S153" s="265"/>
      <c r="T153" s="266"/>
      <c r="U153" s="18"/>
      <c r="X153"/>
      <c r="Y153"/>
      <c r="Z153"/>
      <c r="AA153"/>
      <c r="AB153"/>
      <c r="AC153"/>
      <c r="AD153"/>
      <c r="AE153"/>
      <c r="AF153"/>
      <c r="AG153"/>
      <c r="AH153"/>
      <c r="AI153"/>
    </row>
    <row r="154" spans="1:35">
      <c r="A154" s="11" t="str">
        <f t="shared" si="2"/>
        <v>Parität_TG</v>
      </c>
      <c r="B154" s="11" t="s">
        <v>407</v>
      </c>
      <c r="C154" s="215">
        <v>0.85</v>
      </c>
      <c r="D154" s="216" t="s">
        <v>472</v>
      </c>
      <c r="E154" s="216" t="s">
        <v>458</v>
      </c>
      <c r="F154" s="216" t="s">
        <v>459</v>
      </c>
      <c r="G154" s="216" t="s">
        <v>460</v>
      </c>
      <c r="H154" s="216" t="s">
        <v>454</v>
      </c>
      <c r="I154" s="216">
        <v>6579</v>
      </c>
      <c r="J154" s="4"/>
      <c r="K154" s="15"/>
      <c r="L154" s="15"/>
      <c r="M154" s="15"/>
      <c r="N154" s="15"/>
      <c r="O154" s="15"/>
      <c r="P154" s="15"/>
      <c r="Q154" s="15"/>
      <c r="R154" s="55"/>
      <c r="S154" s="265"/>
      <c r="T154" s="266"/>
      <c r="U154" s="18"/>
      <c r="X154"/>
      <c r="Y154"/>
      <c r="Z154"/>
      <c r="AA154"/>
      <c r="AB154"/>
      <c r="AC154"/>
      <c r="AD154"/>
      <c r="AE154"/>
      <c r="AF154"/>
      <c r="AG154"/>
      <c r="AH154"/>
      <c r="AI154"/>
    </row>
    <row r="155" spans="1:35">
      <c r="A155" s="11" t="str">
        <f t="shared" si="2"/>
        <v>Parität_TG</v>
      </c>
      <c r="B155" s="11" t="s">
        <v>408</v>
      </c>
      <c r="C155" s="215">
        <v>0.85</v>
      </c>
      <c r="D155" s="216" t="s">
        <v>520</v>
      </c>
      <c r="E155" s="216" t="s">
        <v>521</v>
      </c>
      <c r="F155" s="216" t="s">
        <v>522</v>
      </c>
      <c r="G155" s="216" t="s">
        <v>523</v>
      </c>
      <c r="H155" s="216" t="s">
        <v>524</v>
      </c>
      <c r="I155" s="216">
        <v>6497.4</v>
      </c>
      <c r="J155" s="4"/>
      <c r="K155" s="15"/>
      <c r="L155" s="15"/>
      <c r="M155" s="15"/>
      <c r="N155" s="15"/>
      <c r="O155" s="15"/>
      <c r="P155" s="15"/>
      <c r="Q155" s="15"/>
      <c r="R155" s="55"/>
      <c r="S155" s="265"/>
      <c r="T155" s="266"/>
      <c r="U155" s="18"/>
      <c r="X155"/>
      <c r="Y155"/>
      <c r="Z155"/>
      <c r="AA155"/>
      <c r="AB155"/>
      <c r="AC155"/>
      <c r="AD155"/>
      <c r="AE155"/>
      <c r="AF155"/>
      <c r="AG155"/>
      <c r="AH155"/>
      <c r="AI155"/>
    </row>
    <row r="156" spans="1:35">
      <c r="A156" s="11" t="str">
        <f t="shared" si="2"/>
        <v>Parität_TG</v>
      </c>
      <c r="B156" s="11" t="s">
        <v>409</v>
      </c>
      <c r="C156" s="215">
        <v>0.85</v>
      </c>
      <c r="D156" s="216" t="s">
        <v>525</v>
      </c>
      <c r="E156" s="216" t="s">
        <v>526</v>
      </c>
      <c r="F156" s="216" t="s">
        <v>527</v>
      </c>
      <c r="G156" s="216" t="s">
        <v>528</v>
      </c>
      <c r="H156" s="216" t="s">
        <v>529</v>
      </c>
      <c r="I156" s="216">
        <v>6140.4</v>
      </c>
      <c r="J156" s="4"/>
      <c r="K156" s="15"/>
      <c r="L156" s="15"/>
      <c r="M156" s="15"/>
      <c r="N156" s="15"/>
      <c r="O156" s="15"/>
      <c r="P156" s="15"/>
      <c r="Q156" s="15"/>
      <c r="R156" s="55"/>
      <c r="S156" s="265"/>
      <c r="T156" s="266"/>
      <c r="U156" s="18"/>
      <c r="X156"/>
      <c r="Y156"/>
      <c r="Z156"/>
      <c r="AA156"/>
      <c r="AB156"/>
      <c r="AC156"/>
      <c r="AD156"/>
      <c r="AE156"/>
      <c r="AF156"/>
      <c r="AG156"/>
      <c r="AH156"/>
      <c r="AI156"/>
    </row>
    <row r="157" spans="1:35">
      <c r="A157" s="11" t="str">
        <f t="shared" si="2"/>
        <v>Parität_TG</v>
      </c>
      <c r="B157" s="11" t="s">
        <v>410</v>
      </c>
      <c r="C157" s="215">
        <v>0.85</v>
      </c>
      <c r="D157" s="216" t="s">
        <v>478</v>
      </c>
      <c r="E157" s="216" t="s">
        <v>530</v>
      </c>
      <c r="F157" s="216" t="s">
        <v>531</v>
      </c>
      <c r="G157" s="216" t="s">
        <v>532</v>
      </c>
      <c r="H157" s="216" t="s">
        <v>533</v>
      </c>
      <c r="I157" s="216">
        <v>5538.6</v>
      </c>
      <c r="J157" s="4"/>
      <c r="K157" s="15"/>
      <c r="L157" s="15"/>
      <c r="M157" s="15"/>
      <c r="N157" s="15"/>
      <c r="O157" s="15"/>
      <c r="P157" s="15"/>
      <c r="Q157" s="15"/>
      <c r="R157" s="55"/>
      <c r="S157" s="265"/>
      <c r="T157" s="266"/>
      <c r="U157" s="18"/>
      <c r="X157"/>
      <c r="Y157"/>
      <c r="Z157"/>
      <c r="AA157"/>
      <c r="AB157"/>
      <c r="AC157"/>
      <c r="AD157"/>
      <c r="AE157"/>
      <c r="AF157"/>
      <c r="AG157"/>
      <c r="AH157"/>
      <c r="AI157"/>
    </row>
    <row r="158" spans="1:35">
      <c r="A158" s="11" t="str">
        <f t="shared" si="2"/>
        <v>Parität_TG</v>
      </c>
      <c r="B158" s="11" t="s">
        <v>411</v>
      </c>
      <c r="C158" s="215">
        <v>0.85</v>
      </c>
      <c r="D158" s="216" t="s">
        <v>534</v>
      </c>
      <c r="E158" s="216" t="s">
        <v>468</v>
      </c>
      <c r="F158" s="216" t="s">
        <v>520</v>
      </c>
      <c r="G158" s="216" t="s">
        <v>535</v>
      </c>
      <c r="H158" s="216" t="s">
        <v>536</v>
      </c>
      <c r="I158" s="216">
        <v>5304</v>
      </c>
      <c r="J158" s="4"/>
      <c r="K158" s="15"/>
      <c r="L158" s="15"/>
      <c r="M158" s="15"/>
      <c r="N158" s="15"/>
      <c r="O158" s="15"/>
      <c r="P158" s="15"/>
      <c r="Q158" s="15"/>
      <c r="R158" s="55"/>
      <c r="S158" s="265"/>
      <c r="T158" s="266"/>
      <c r="U158" s="18"/>
      <c r="X158"/>
      <c r="Y158"/>
      <c r="Z158"/>
      <c r="AA158"/>
      <c r="AB158"/>
      <c r="AC158"/>
      <c r="AD158"/>
      <c r="AE158"/>
      <c r="AF158"/>
      <c r="AG158"/>
      <c r="AH158"/>
      <c r="AI158"/>
    </row>
    <row r="159" spans="1:35">
      <c r="A159" s="11" t="str">
        <f t="shared" si="2"/>
        <v>Parität_TG</v>
      </c>
      <c r="B159" s="11" t="s">
        <v>412</v>
      </c>
      <c r="C159" s="215">
        <v>0.85</v>
      </c>
      <c r="D159" s="216" t="s">
        <v>537</v>
      </c>
      <c r="E159" s="216" t="s">
        <v>538</v>
      </c>
      <c r="F159" s="216" t="s">
        <v>539</v>
      </c>
      <c r="G159" s="216" t="s">
        <v>540</v>
      </c>
      <c r="H159" s="216" t="s">
        <v>541</v>
      </c>
      <c r="I159" s="216">
        <v>5202</v>
      </c>
      <c r="J159" s="4"/>
      <c r="K159" s="15"/>
      <c r="L159" s="15"/>
      <c r="M159" s="15"/>
      <c r="N159" s="15"/>
      <c r="O159" s="15"/>
      <c r="P159" s="15"/>
      <c r="Q159" s="15"/>
      <c r="R159" s="55"/>
      <c r="S159" s="265"/>
      <c r="T159" s="266"/>
      <c r="U159" s="18"/>
      <c r="X159"/>
      <c r="Y159"/>
      <c r="Z159"/>
      <c r="AA159"/>
      <c r="AB159"/>
      <c r="AC159"/>
      <c r="AD159"/>
      <c r="AE159"/>
      <c r="AF159"/>
      <c r="AG159"/>
      <c r="AH159"/>
      <c r="AI159"/>
    </row>
    <row r="160" spans="1:35">
      <c r="A160" s="11" t="str">
        <f t="shared" si="2"/>
        <v>Parität_TG</v>
      </c>
      <c r="B160" s="11" t="s">
        <v>413</v>
      </c>
      <c r="C160" s="215">
        <v>0.85</v>
      </c>
      <c r="D160" s="216" t="s">
        <v>508</v>
      </c>
      <c r="E160" s="216" t="s">
        <v>542</v>
      </c>
      <c r="F160" s="216" t="s">
        <v>543</v>
      </c>
      <c r="G160" s="216" t="s">
        <v>526</v>
      </c>
      <c r="H160" s="216" t="s">
        <v>544</v>
      </c>
      <c r="I160" s="216">
        <v>5089.8</v>
      </c>
      <c r="J160" s="4"/>
      <c r="K160" s="15"/>
      <c r="L160" s="15"/>
      <c r="M160" s="15"/>
      <c r="N160" s="15"/>
      <c r="O160" s="15"/>
      <c r="P160" s="15"/>
      <c r="Q160" s="15"/>
      <c r="R160" s="55"/>
      <c r="S160" s="265"/>
      <c r="T160" s="266"/>
      <c r="U160" s="18"/>
      <c r="X160"/>
      <c r="Y160"/>
      <c r="Z160"/>
      <c r="AA160"/>
      <c r="AB160"/>
      <c r="AC160"/>
      <c r="AD160"/>
      <c r="AE160"/>
      <c r="AF160"/>
      <c r="AG160"/>
      <c r="AH160"/>
      <c r="AI160"/>
    </row>
    <row r="161" spans="1:35">
      <c r="A161" s="11" t="str">
        <f t="shared" si="2"/>
        <v>Parität_TG</v>
      </c>
      <c r="B161" s="11" t="s">
        <v>414</v>
      </c>
      <c r="C161" s="215">
        <v>0.85</v>
      </c>
      <c r="D161" s="216" t="s">
        <v>506</v>
      </c>
      <c r="E161" s="216" t="s">
        <v>545</v>
      </c>
      <c r="F161" s="216" t="s">
        <v>546</v>
      </c>
      <c r="G161" s="216" t="s">
        <v>547</v>
      </c>
      <c r="H161" s="216" t="s">
        <v>531</v>
      </c>
      <c r="I161" s="216">
        <v>4916.3999999999996</v>
      </c>
      <c r="J161" s="4"/>
      <c r="K161" s="15"/>
      <c r="L161" s="15"/>
      <c r="M161" s="15"/>
      <c r="N161" s="15"/>
      <c r="O161" s="15"/>
      <c r="P161" s="15"/>
      <c r="Q161" s="15"/>
      <c r="R161" s="55"/>
      <c r="S161" s="265"/>
      <c r="T161" s="266"/>
      <c r="U161" s="18"/>
      <c r="X161"/>
      <c r="Y161"/>
      <c r="Z161"/>
      <c r="AA161"/>
      <c r="AB161"/>
      <c r="AC161"/>
      <c r="AD161"/>
      <c r="AE161"/>
      <c r="AF161"/>
      <c r="AG161"/>
      <c r="AH161"/>
      <c r="AI161"/>
    </row>
    <row r="162" spans="1:35">
      <c r="A162" s="11" t="str">
        <f t="shared" si="2"/>
        <v>Parität_TG</v>
      </c>
      <c r="B162" s="11" t="s">
        <v>415</v>
      </c>
      <c r="C162" s="215">
        <v>0.85</v>
      </c>
      <c r="D162" s="216" t="s">
        <v>512</v>
      </c>
      <c r="E162" s="216" t="s">
        <v>487</v>
      </c>
      <c r="F162" s="216" t="s">
        <v>488</v>
      </c>
      <c r="G162" s="216" t="s">
        <v>489</v>
      </c>
      <c r="H162" s="216" t="s">
        <v>490</v>
      </c>
      <c r="I162" s="216">
        <v>4151.3999999999996</v>
      </c>
      <c r="J162" s="4"/>
      <c r="K162" s="15"/>
      <c r="L162" s="15"/>
      <c r="M162" s="15"/>
      <c r="N162" s="15"/>
      <c r="O162" s="15"/>
      <c r="P162" s="15"/>
      <c r="Q162" s="15"/>
      <c r="R162" s="55"/>
      <c r="S162" s="265"/>
      <c r="T162" s="266"/>
      <c r="U162" s="18"/>
      <c r="X162"/>
      <c r="Y162"/>
      <c r="Z162"/>
      <c r="AA162"/>
      <c r="AB162"/>
      <c r="AC162"/>
      <c r="AD162"/>
      <c r="AE162"/>
      <c r="AF162"/>
      <c r="AG162"/>
      <c r="AH162"/>
      <c r="AI162"/>
    </row>
    <row r="163" spans="1:35">
      <c r="A163" s="11" t="str">
        <f t="shared" si="2"/>
        <v>Parität_TG</v>
      </c>
      <c r="B163" s="11" t="s">
        <v>416</v>
      </c>
      <c r="C163" s="215">
        <v>0.85</v>
      </c>
      <c r="D163" s="216" t="s">
        <v>548</v>
      </c>
      <c r="E163" s="216" t="s">
        <v>549</v>
      </c>
      <c r="F163" s="216" t="s">
        <v>550</v>
      </c>
      <c r="G163" s="216" t="s">
        <v>551</v>
      </c>
      <c r="H163" s="216" t="s">
        <v>552</v>
      </c>
      <c r="I163" s="216">
        <v>3978</v>
      </c>
      <c r="J163" s="4"/>
      <c r="K163" s="15"/>
      <c r="L163" s="15"/>
      <c r="M163" s="15"/>
      <c r="N163" s="15"/>
      <c r="O163" s="15"/>
      <c r="P163" s="15"/>
      <c r="Q163" s="15"/>
      <c r="R163" s="55"/>
      <c r="S163" s="265"/>
      <c r="T163" s="266"/>
      <c r="U163" s="18"/>
      <c r="X163"/>
      <c r="Y163"/>
      <c r="Z163"/>
      <c r="AA163"/>
      <c r="AB163"/>
      <c r="AC163"/>
      <c r="AD163"/>
      <c r="AE163"/>
      <c r="AF163"/>
      <c r="AG163"/>
      <c r="AH163"/>
      <c r="AI163"/>
    </row>
    <row r="164" spans="1:35">
      <c r="A164" s="11" t="str">
        <f t="shared" si="2"/>
        <v>Parität_TG</v>
      </c>
      <c r="B164" s="11" t="s">
        <v>417</v>
      </c>
      <c r="C164" s="215">
        <v>0.85</v>
      </c>
      <c r="D164" s="216" t="s">
        <v>553</v>
      </c>
      <c r="E164" s="216" t="s">
        <v>554</v>
      </c>
      <c r="F164" s="216" t="s">
        <v>555</v>
      </c>
      <c r="G164" s="216" t="s">
        <v>556</v>
      </c>
      <c r="H164" s="216" t="s">
        <v>557</v>
      </c>
      <c r="I164" s="216">
        <v>3284.4</v>
      </c>
      <c r="J164" s="4"/>
      <c r="K164" s="15"/>
      <c r="L164" s="15"/>
      <c r="M164" s="15"/>
      <c r="N164" s="15"/>
      <c r="O164" s="15"/>
      <c r="P164" s="15"/>
      <c r="Q164" s="15"/>
      <c r="R164" s="55"/>
      <c r="S164" s="265"/>
      <c r="T164" s="266"/>
      <c r="U164" s="18"/>
      <c r="X164"/>
      <c r="Y164"/>
      <c r="Z164"/>
      <c r="AA164"/>
      <c r="AB164"/>
      <c r="AC164"/>
      <c r="AD164"/>
      <c r="AE164"/>
      <c r="AF164"/>
      <c r="AG164"/>
      <c r="AH164"/>
      <c r="AI164"/>
    </row>
    <row r="165" spans="1:35">
      <c r="A165" s="11" t="str">
        <f t="shared" si="2"/>
        <v>Parität_TG</v>
      </c>
      <c r="B165" s="11" t="s">
        <v>418</v>
      </c>
      <c r="C165" s="215">
        <v>0.85</v>
      </c>
      <c r="D165" s="216" t="s">
        <v>514</v>
      </c>
      <c r="E165" s="216" t="s">
        <v>501</v>
      </c>
      <c r="F165" s="216" t="s">
        <v>502</v>
      </c>
      <c r="G165" s="216" t="s">
        <v>503</v>
      </c>
      <c r="H165" s="216" t="s">
        <v>492</v>
      </c>
      <c r="I165" s="216">
        <v>3034.5</v>
      </c>
      <c r="J165" s="4"/>
      <c r="K165" s="15"/>
      <c r="L165" s="15"/>
      <c r="M165" s="15"/>
      <c r="N165" s="15"/>
      <c r="O165" s="15"/>
      <c r="P165" s="15"/>
      <c r="Q165" s="15"/>
      <c r="R165" s="55"/>
      <c r="S165" s="265"/>
      <c r="T165" s="266"/>
      <c r="U165" s="18"/>
      <c r="X165"/>
      <c r="Y165"/>
      <c r="Z165"/>
      <c r="AA165"/>
      <c r="AB165"/>
      <c r="AC165"/>
      <c r="AD165"/>
      <c r="AE165"/>
      <c r="AF165"/>
      <c r="AG165"/>
      <c r="AH165"/>
      <c r="AI165"/>
    </row>
    <row r="166" spans="1:35">
      <c r="A166" s="11" t="str">
        <f t="shared" si="2"/>
        <v>Parität_TG</v>
      </c>
      <c r="B166" s="11" t="s">
        <v>419</v>
      </c>
      <c r="C166" s="215">
        <v>0.85</v>
      </c>
      <c r="D166" s="216" t="s">
        <v>515</v>
      </c>
      <c r="E166" s="216" t="s">
        <v>516</v>
      </c>
      <c r="F166" s="216" t="s">
        <v>517</v>
      </c>
      <c r="G166" s="216" t="s">
        <v>518</v>
      </c>
      <c r="H166" s="216" t="s">
        <v>519</v>
      </c>
      <c r="I166" s="216">
        <v>2519.4</v>
      </c>
      <c r="J166" s="4"/>
      <c r="K166" s="15"/>
      <c r="L166" s="15"/>
      <c r="M166" s="15"/>
      <c r="N166" s="15"/>
      <c r="O166" s="15"/>
      <c r="P166" s="15"/>
      <c r="Q166" s="15"/>
      <c r="R166" s="55"/>
      <c r="S166" s="265"/>
      <c r="T166" s="266"/>
      <c r="U166" s="18"/>
      <c r="X166"/>
      <c r="Y166"/>
      <c r="Z166"/>
      <c r="AA166"/>
      <c r="AB166"/>
      <c r="AC166"/>
      <c r="AD166"/>
      <c r="AE166"/>
      <c r="AF166"/>
      <c r="AG166"/>
      <c r="AH166"/>
      <c r="AI166"/>
    </row>
    <row r="167" spans="1:35">
      <c r="A167" s="11" t="str">
        <f t="shared" si="2"/>
        <v>Parität_TG</v>
      </c>
      <c r="B167" s="11" t="s">
        <v>420</v>
      </c>
      <c r="C167" s="215">
        <v>0.85</v>
      </c>
      <c r="D167" s="216">
        <v>4457.3999999999996</v>
      </c>
      <c r="E167" s="216" t="s">
        <v>521</v>
      </c>
      <c r="F167" s="216" t="s">
        <v>522</v>
      </c>
      <c r="G167" s="216" t="s">
        <v>523</v>
      </c>
      <c r="H167" s="216" t="s">
        <v>524</v>
      </c>
      <c r="I167" s="216" t="s">
        <v>558</v>
      </c>
      <c r="J167" s="4"/>
      <c r="K167" s="15"/>
      <c r="L167" s="15"/>
      <c r="M167" s="15"/>
      <c r="N167" s="15"/>
      <c r="O167" s="15"/>
      <c r="P167" s="15"/>
      <c r="Q167" s="15"/>
      <c r="R167" s="55"/>
      <c r="S167" s="265"/>
      <c r="T167" s="266"/>
      <c r="U167" s="18"/>
      <c r="X167"/>
      <c r="Y167"/>
      <c r="Z167"/>
      <c r="AA167"/>
      <c r="AB167"/>
      <c r="AC167"/>
      <c r="AD167"/>
      <c r="AE167"/>
      <c r="AF167"/>
      <c r="AG167"/>
      <c r="AH167"/>
      <c r="AI167"/>
    </row>
    <row r="168" spans="1:35">
      <c r="A168" s="11" t="str">
        <f t="shared" si="2"/>
        <v>Parität_TG</v>
      </c>
      <c r="B168" s="11" t="s">
        <v>421</v>
      </c>
      <c r="C168" s="215">
        <v>0.85</v>
      </c>
      <c r="D168" s="216">
        <v>4233</v>
      </c>
      <c r="E168" s="216" t="s">
        <v>526</v>
      </c>
      <c r="F168" s="216" t="s">
        <v>527</v>
      </c>
      <c r="G168" s="216" t="s">
        <v>528</v>
      </c>
      <c r="H168" s="216" t="s">
        <v>529</v>
      </c>
      <c r="I168" s="216" t="s">
        <v>559</v>
      </c>
      <c r="J168" s="4"/>
      <c r="K168" s="15"/>
      <c r="L168" s="15"/>
      <c r="M168" s="15"/>
      <c r="N168" s="15"/>
      <c r="O168" s="15"/>
      <c r="P168" s="15"/>
      <c r="Q168" s="15"/>
      <c r="R168" s="55"/>
      <c r="S168" s="265"/>
      <c r="T168" s="266"/>
      <c r="U168" s="18"/>
      <c r="X168"/>
      <c r="Y168"/>
      <c r="Z168"/>
      <c r="AA168"/>
      <c r="AB168"/>
      <c r="AC168"/>
      <c r="AD168"/>
      <c r="AE168"/>
      <c r="AF168"/>
      <c r="AG168"/>
      <c r="AH168"/>
      <c r="AI168"/>
    </row>
    <row r="169" spans="1:35">
      <c r="A169" s="11" t="str">
        <f t="shared" si="2"/>
        <v>Parität_TG</v>
      </c>
      <c r="B169" s="11" t="s">
        <v>422</v>
      </c>
      <c r="C169" s="215">
        <v>0.85</v>
      </c>
      <c r="D169" s="216">
        <v>4090.2</v>
      </c>
      <c r="E169" s="216" t="s">
        <v>560</v>
      </c>
      <c r="F169" s="216" t="s">
        <v>561</v>
      </c>
      <c r="G169" s="216" t="s">
        <v>562</v>
      </c>
      <c r="H169" s="216" t="s">
        <v>563</v>
      </c>
      <c r="I169" s="216" t="s">
        <v>564</v>
      </c>
      <c r="J169" s="4"/>
      <c r="K169" s="15"/>
      <c r="L169" s="15"/>
      <c r="M169" s="15"/>
      <c r="N169" s="15"/>
      <c r="O169" s="15"/>
      <c r="P169" s="15"/>
      <c r="Q169" s="15"/>
      <c r="R169" s="55"/>
      <c r="S169" s="265"/>
      <c r="T169" s="266"/>
      <c r="U169" s="18"/>
      <c r="X169"/>
      <c r="Y169"/>
      <c r="Z169"/>
      <c r="AA169"/>
      <c r="AB169"/>
      <c r="AC169"/>
      <c r="AD169"/>
      <c r="AE169"/>
      <c r="AF169"/>
      <c r="AG169"/>
      <c r="AH169"/>
      <c r="AI169"/>
    </row>
    <row r="170" spans="1:35">
      <c r="A170" s="11" t="str">
        <f t="shared" si="2"/>
        <v>Parität_TG</v>
      </c>
      <c r="B170" s="11" t="s">
        <v>423</v>
      </c>
      <c r="C170" s="215">
        <v>0.85</v>
      </c>
      <c r="D170" s="216">
        <v>4029</v>
      </c>
      <c r="E170" s="216" t="s">
        <v>530</v>
      </c>
      <c r="F170" s="216" t="s">
        <v>531</v>
      </c>
      <c r="G170" s="216" t="s">
        <v>532</v>
      </c>
      <c r="H170" s="216" t="s">
        <v>533</v>
      </c>
      <c r="I170" s="216" t="s">
        <v>565</v>
      </c>
      <c r="J170" s="4"/>
      <c r="K170" s="15"/>
      <c r="L170" s="15"/>
      <c r="M170" s="15"/>
      <c r="N170" s="15"/>
      <c r="O170" s="15"/>
      <c r="P170" s="15"/>
      <c r="Q170" s="15"/>
      <c r="R170" s="55"/>
      <c r="S170" s="265"/>
      <c r="T170" s="266"/>
      <c r="U170" s="18"/>
      <c r="X170"/>
      <c r="Y170"/>
      <c r="Z170"/>
      <c r="AA170"/>
      <c r="AB170"/>
      <c r="AC170"/>
      <c r="AD170"/>
      <c r="AE170"/>
      <c r="AF170"/>
      <c r="AG170"/>
      <c r="AH170"/>
      <c r="AI170"/>
    </row>
    <row r="171" spans="1:35">
      <c r="A171" s="11" t="str">
        <f t="shared" si="2"/>
        <v>Parität_TG</v>
      </c>
      <c r="B171" s="11" t="s">
        <v>424</v>
      </c>
      <c r="C171" s="215">
        <v>0.85</v>
      </c>
      <c r="D171" s="216">
        <v>3876</v>
      </c>
      <c r="E171" s="216" t="s">
        <v>468</v>
      </c>
      <c r="F171" s="216" t="s">
        <v>520</v>
      </c>
      <c r="G171" s="216" t="s">
        <v>535</v>
      </c>
      <c r="H171" s="216" t="s">
        <v>536</v>
      </c>
      <c r="I171" s="216" t="s">
        <v>566</v>
      </c>
      <c r="J171" s="4"/>
      <c r="K171" s="15"/>
      <c r="L171" s="15"/>
      <c r="M171" s="15"/>
      <c r="N171" s="15"/>
      <c r="O171" s="15"/>
      <c r="P171" s="15"/>
      <c r="Q171" s="15"/>
      <c r="R171" s="55"/>
      <c r="S171" s="265"/>
      <c r="T171" s="266"/>
      <c r="U171" s="18"/>
      <c r="X171"/>
      <c r="Y171"/>
      <c r="Z171"/>
      <c r="AA171"/>
      <c r="AB171"/>
      <c r="AC171"/>
      <c r="AD171"/>
      <c r="AE171"/>
      <c r="AF171"/>
      <c r="AG171"/>
      <c r="AH171"/>
      <c r="AI171"/>
    </row>
    <row r="172" spans="1:35">
      <c r="A172" s="11" t="str">
        <f t="shared" si="2"/>
        <v>Parität_TG</v>
      </c>
      <c r="B172" s="11" t="s">
        <v>425</v>
      </c>
      <c r="C172" s="215">
        <v>0.85</v>
      </c>
      <c r="D172" s="216">
        <v>3825</v>
      </c>
      <c r="E172" s="216" t="s">
        <v>567</v>
      </c>
      <c r="F172" s="216" t="s">
        <v>547</v>
      </c>
      <c r="G172" s="216" t="s">
        <v>568</v>
      </c>
      <c r="H172" s="216" t="s">
        <v>569</v>
      </c>
      <c r="I172" s="216" t="s">
        <v>570</v>
      </c>
      <c r="J172" s="4"/>
      <c r="K172" s="15"/>
      <c r="L172" s="15"/>
      <c r="M172" s="15"/>
      <c r="N172" s="15"/>
      <c r="O172" s="15"/>
      <c r="P172" s="15"/>
      <c r="Q172" s="15"/>
      <c r="R172" s="55"/>
      <c r="S172" s="265"/>
      <c r="T172" s="266"/>
      <c r="U172" s="18"/>
      <c r="X172"/>
      <c r="Y172"/>
      <c r="Z172"/>
      <c r="AA172"/>
      <c r="AB172"/>
      <c r="AC172"/>
      <c r="AD172"/>
      <c r="AE172"/>
      <c r="AF172"/>
      <c r="AG172"/>
      <c r="AH172"/>
      <c r="AI172"/>
    </row>
    <row r="173" spans="1:35">
      <c r="A173" s="11" t="str">
        <f t="shared" si="2"/>
        <v>Parität_TG</v>
      </c>
      <c r="B173" s="11" t="s">
        <v>426</v>
      </c>
      <c r="C173" s="215">
        <v>0.85</v>
      </c>
      <c r="D173" s="216">
        <v>3564.9</v>
      </c>
      <c r="E173" s="216" t="s">
        <v>542</v>
      </c>
      <c r="F173" s="216" t="s">
        <v>543</v>
      </c>
      <c r="G173" s="216" t="s">
        <v>526</v>
      </c>
      <c r="H173" s="216" t="s">
        <v>544</v>
      </c>
      <c r="I173" s="216" t="s">
        <v>571</v>
      </c>
      <c r="J173" s="4"/>
      <c r="K173" s="15"/>
      <c r="L173" s="15"/>
      <c r="M173" s="15"/>
      <c r="N173" s="15"/>
      <c r="O173" s="15"/>
      <c r="P173" s="15"/>
      <c r="Q173" s="15"/>
      <c r="R173" s="55"/>
      <c r="S173" s="265"/>
      <c r="T173" s="266"/>
      <c r="U173" s="18"/>
      <c r="X173"/>
      <c r="Y173"/>
      <c r="Z173"/>
      <c r="AA173"/>
      <c r="AB173"/>
      <c r="AC173"/>
      <c r="AD173"/>
      <c r="AE173"/>
      <c r="AF173"/>
      <c r="AG173"/>
      <c r="AH173"/>
      <c r="AI173"/>
    </row>
    <row r="174" spans="1:35">
      <c r="A174" s="11" t="str">
        <f t="shared" si="2"/>
        <v>Parität_TG</v>
      </c>
      <c r="B174" s="11" t="s">
        <v>427</v>
      </c>
      <c r="C174" s="215">
        <v>0.85</v>
      </c>
      <c r="D174" s="216">
        <v>3468</v>
      </c>
      <c r="E174" s="216" t="s">
        <v>545</v>
      </c>
      <c r="F174" s="216" t="s">
        <v>546</v>
      </c>
      <c r="G174" s="216" t="s">
        <v>547</v>
      </c>
      <c r="H174" s="216" t="s">
        <v>531</v>
      </c>
      <c r="I174" s="216" t="s">
        <v>572</v>
      </c>
      <c r="J174" s="4"/>
      <c r="K174" s="15"/>
      <c r="L174" s="15"/>
      <c r="M174" s="15"/>
      <c r="N174" s="15"/>
      <c r="O174" s="15"/>
      <c r="P174" s="15"/>
      <c r="Q174" s="15"/>
      <c r="R174" s="55"/>
      <c r="S174" s="265"/>
      <c r="T174" s="266"/>
      <c r="U174" s="18"/>
      <c r="X174"/>
      <c r="Y174"/>
      <c r="Z174"/>
      <c r="AA174"/>
      <c r="AB174"/>
      <c r="AC174"/>
      <c r="AD174"/>
      <c r="AE174"/>
      <c r="AF174"/>
      <c r="AG174"/>
      <c r="AH174"/>
      <c r="AI174"/>
    </row>
    <row r="175" spans="1:35">
      <c r="A175" s="11" t="str">
        <f t="shared" si="2"/>
        <v>Parität_TG</v>
      </c>
      <c r="B175" s="11" t="s">
        <v>428</v>
      </c>
      <c r="C175" s="215">
        <v>0.85</v>
      </c>
      <c r="D175" s="216">
        <v>3177.3</v>
      </c>
      <c r="E175" s="216" t="s">
        <v>549</v>
      </c>
      <c r="F175" s="216" t="s">
        <v>550</v>
      </c>
      <c r="G175" s="216" t="s">
        <v>551</v>
      </c>
      <c r="H175" s="216" t="s">
        <v>552</v>
      </c>
      <c r="I175" s="216" t="s">
        <v>573</v>
      </c>
      <c r="J175" s="4"/>
      <c r="K175" s="15"/>
      <c r="L175" s="15"/>
      <c r="M175" s="15"/>
      <c r="N175" s="15"/>
      <c r="O175" s="15"/>
      <c r="P175" s="15"/>
      <c r="Q175" s="15"/>
      <c r="R175" s="55"/>
      <c r="S175" s="265"/>
      <c r="T175" s="266"/>
      <c r="U175" s="18"/>
      <c r="X175"/>
      <c r="Y175"/>
      <c r="Z175"/>
      <c r="AA175"/>
      <c r="AB175"/>
      <c r="AC175"/>
      <c r="AD175"/>
      <c r="AE175"/>
      <c r="AF175"/>
      <c r="AG175"/>
      <c r="AH175"/>
      <c r="AI175"/>
    </row>
    <row r="176" spans="1:35">
      <c r="A176" s="11" t="str">
        <f t="shared" si="2"/>
        <v>Parität_TG</v>
      </c>
      <c r="B176" s="11" t="s">
        <v>429</v>
      </c>
      <c r="C176" s="215">
        <v>0.85</v>
      </c>
      <c r="D176" s="216">
        <v>3009</v>
      </c>
      <c r="E176" s="216" t="s">
        <v>574</v>
      </c>
      <c r="F176" s="216" t="s">
        <v>575</v>
      </c>
      <c r="G176" s="216" t="s">
        <v>576</v>
      </c>
      <c r="H176" s="216" t="s">
        <v>577</v>
      </c>
      <c r="I176" s="216" t="s">
        <v>551</v>
      </c>
      <c r="J176" s="4"/>
      <c r="K176" s="15"/>
      <c r="L176" s="15"/>
      <c r="M176" s="15"/>
      <c r="N176" s="15"/>
      <c r="O176" s="15"/>
      <c r="P176" s="15"/>
      <c r="Q176" s="15"/>
      <c r="R176" s="55"/>
      <c r="S176" s="265"/>
      <c r="T176" s="266"/>
      <c r="U176" s="18"/>
      <c r="X176"/>
      <c r="Y176"/>
      <c r="Z176"/>
      <c r="AA176"/>
      <c r="AB176"/>
      <c r="AC176"/>
      <c r="AD176"/>
      <c r="AE176"/>
      <c r="AF176"/>
      <c r="AG176"/>
      <c r="AH176"/>
      <c r="AI176"/>
    </row>
    <row r="177" spans="1:35">
      <c r="A177" s="11" t="str">
        <f t="shared" si="2"/>
        <v>Parität_TG</v>
      </c>
      <c r="B177" s="11" t="s">
        <v>430</v>
      </c>
      <c r="C177" s="215">
        <v>0.85</v>
      </c>
      <c r="D177" s="216">
        <v>2815.2</v>
      </c>
      <c r="E177" s="216" t="s">
        <v>554</v>
      </c>
      <c r="F177" s="216" t="s">
        <v>555</v>
      </c>
      <c r="G177" s="216" t="s">
        <v>556</v>
      </c>
      <c r="H177" s="216" t="s">
        <v>557</v>
      </c>
      <c r="I177" s="216" t="s">
        <v>578</v>
      </c>
      <c r="J177" s="4"/>
      <c r="K177" s="15"/>
      <c r="L177" s="15"/>
      <c r="M177" s="15"/>
      <c r="N177" s="15"/>
      <c r="O177" s="15"/>
      <c r="P177" s="15"/>
      <c r="Q177" s="15"/>
      <c r="R177" s="55"/>
      <c r="S177" s="265"/>
      <c r="T177" s="266"/>
      <c r="U177" s="18"/>
      <c r="X177"/>
      <c r="Y177"/>
      <c r="Z177"/>
      <c r="AA177"/>
      <c r="AB177"/>
      <c r="AC177"/>
      <c r="AD177"/>
      <c r="AE177"/>
      <c r="AF177"/>
      <c r="AG177"/>
      <c r="AH177"/>
      <c r="AI177"/>
    </row>
    <row r="178" spans="1:35">
      <c r="A178" s="331" t="s">
        <v>438</v>
      </c>
      <c r="B178" s="331"/>
      <c r="C178" s="331"/>
      <c r="D178" s="331"/>
      <c r="E178" s="331"/>
      <c r="F178" s="331"/>
      <c r="G178" s="331"/>
      <c r="H178" s="331"/>
      <c r="I178" s="331"/>
      <c r="J178" s="4"/>
      <c r="K178" s="15"/>
      <c r="L178" s="15"/>
      <c r="M178" s="15"/>
      <c r="N178" s="15"/>
      <c r="O178" s="15"/>
      <c r="P178" s="15"/>
      <c r="Q178" s="15"/>
      <c r="R178" s="55"/>
      <c r="S178" s="265"/>
      <c r="T178" s="266"/>
      <c r="U178" s="18"/>
      <c r="X178"/>
      <c r="Y178"/>
      <c r="Z178"/>
      <c r="AA178"/>
      <c r="AB178"/>
      <c r="AC178"/>
      <c r="AD178"/>
      <c r="AE178"/>
      <c r="AF178"/>
      <c r="AG178"/>
      <c r="AH178"/>
      <c r="AI178"/>
    </row>
    <row r="179" spans="1:35">
      <c r="A179" s="11" t="s">
        <v>122</v>
      </c>
      <c r="B179" s="11" t="s">
        <v>67</v>
      </c>
      <c r="C179" s="16">
        <v>0.86</v>
      </c>
      <c r="D179" s="4">
        <v>2391</v>
      </c>
      <c r="E179" s="4">
        <v>2475</v>
      </c>
      <c r="F179" s="4">
        <v>2560</v>
      </c>
      <c r="G179" s="4">
        <v>2730</v>
      </c>
      <c r="H179" s="4"/>
      <c r="I179" s="18"/>
      <c r="J179" s="4"/>
      <c r="K179" s="15"/>
      <c r="L179" s="15"/>
      <c r="M179" s="15"/>
      <c r="N179" s="15"/>
      <c r="O179" s="15"/>
      <c r="P179" s="15"/>
      <c r="Q179" s="15"/>
      <c r="R179" s="18"/>
      <c r="S179" s="265"/>
      <c r="T179" s="266"/>
      <c r="U179" s="18"/>
      <c r="X179"/>
      <c r="Y179"/>
      <c r="Z179"/>
      <c r="AA179"/>
      <c r="AB179"/>
      <c r="AC179"/>
      <c r="AD179"/>
      <c r="AE179"/>
      <c r="AF179"/>
      <c r="AG179"/>
      <c r="AH179"/>
      <c r="AI179"/>
    </row>
    <row r="180" spans="1:35">
      <c r="A180" s="11" t="s">
        <v>122</v>
      </c>
      <c r="B180" s="11" t="s">
        <v>68</v>
      </c>
      <c r="C180" s="16">
        <v>0.86</v>
      </c>
      <c r="D180" s="4">
        <v>2475</v>
      </c>
      <c r="E180" s="4">
        <v>2594</v>
      </c>
      <c r="F180" s="4">
        <v>2782</v>
      </c>
      <c r="G180" s="4">
        <v>2982</v>
      </c>
      <c r="H180" s="4"/>
      <c r="I180" s="18"/>
      <c r="J180" s="4"/>
      <c r="K180" s="15"/>
      <c r="L180" s="15"/>
      <c r="M180" s="15"/>
      <c r="N180" s="15"/>
      <c r="O180" s="15"/>
      <c r="P180" s="15"/>
      <c r="Q180" s="15"/>
      <c r="R180" s="18"/>
      <c r="S180"/>
      <c r="T180"/>
      <c r="U180"/>
      <c r="X180"/>
      <c r="Y180"/>
      <c r="Z180"/>
      <c r="AA180"/>
      <c r="AB180"/>
      <c r="AC180"/>
      <c r="AD180"/>
      <c r="AE180"/>
      <c r="AF180"/>
    </row>
    <row r="181" spans="1:35">
      <c r="A181" s="11" t="s">
        <v>122</v>
      </c>
      <c r="B181" s="11" t="s">
        <v>69</v>
      </c>
      <c r="C181" s="16">
        <v>0.86</v>
      </c>
      <c r="D181" s="4">
        <v>2644</v>
      </c>
      <c r="E181" s="4">
        <v>2782</v>
      </c>
      <c r="F181" s="4">
        <v>2982</v>
      </c>
      <c r="G181" s="4">
        <v>3288</v>
      </c>
      <c r="H181" s="4"/>
      <c r="I181" s="18"/>
      <c r="J181" s="4"/>
      <c r="K181" s="15"/>
      <c r="L181" s="15"/>
      <c r="M181" s="15"/>
      <c r="N181" s="15"/>
      <c r="O181" s="15"/>
      <c r="P181" s="15"/>
      <c r="Q181" s="15"/>
      <c r="R181" s="18"/>
      <c r="S181"/>
      <c r="T181"/>
      <c r="U181"/>
      <c r="X181"/>
      <c r="Y181"/>
      <c r="Z181"/>
      <c r="AA181"/>
      <c r="AB181"/>
      <c r="AC181"/>
      <c r="AD181"/>
      <c r="AE181"/>
      <c r="AF181"/>
    </row>
    <row r="182" spans="1:35">
      <c r="A182" s="11" t="s">
        <v>122</v>
      </c>
      <c r="B182" s="11" t="s">
        <v>70</v>
      </c>
      <c r="C182" s="16">
        <v>0.86</v>
      </c>
      <c r="D182" s="4">
        <v>2982</v>
      </c>
      <c r="E182" s="4">
        <v>3167</v>
      </c>
      <c r="F182" s="4">
        <v>3335</v>
      </c>
      <c r="G182" s="4">
        <v>3589</v>
      </c>
      <c r="H182" s="4"/>
      <c r="I182" s="18"/>
      <c r="J182" s="4"/>
      <c r="K182" s="15"/>
      <c r="L182" s="15"/>
      <c r="M182" s="15"/>
      <c r="N182" s="15"/>
      <c r="O182" s="15"/>
      <c r="P182" s="15"/>
      <c r="Q182" s="15"/>
      <c r="R182" s="18"/>
      <c r="S182"/>
      <c r="T182"/>
      <c r="U182"/>
      <c r="X182"/>
      <c r="Y182"/>
      <c r="Z182"/>
      <c r="AA182"/>
      <c r="AB182"/>
      <c r="AC182"/>
      <c r="AD182"/>
      <c r="AE182"/>
      <c r="AF182"/>
    </row>
    <row r="183" spans="1:35">
      <c r="A183" s="11" t="s">
        <v>122</v>
      </c>
      <c r="B183" s="11" t="s">
        <v>71</v>
      </c>
      <c r="C183" s="16">
        <v>0.86</v>
      </c>
      <c r="D183" s="4">
        <v>3167</v>
      </c>
      <c r="E183" s="4">
        <v>3335</v>
      </c>
      <c r="F183" s="4">
        <v>3507</v>
      </c>
      <c r="G183" s="4">
        <v>3765</v>
      </c>
      <c r="H183" s="4"/>
      <c r="I183" s="18"/>
      <c r="J183" s="4"/>
      <c r="K183" s="15"/>
      <c r="L183" s="15"/>
      <c r="M183" s="15"/>
      <c r="N183" s="15"/>
      <c r="O183" s="15"/>
      <c r="P183" s="15"/>
      <c r="Q183" s="15"/>
      <c r="R183" s="18"/>
      <c r="S183"/>
      <c r="T183"/>
      <c r="U183"/>
      <c r="X183"/>
      <c r="Y183"/>
      <c r="Z183"/>
      <c r="AA183"/>
      <c r="AB183"/>
      <c r="AC183"/>
      <c r="AD183"/>
      <c r="AE183"/>
      <c r="AF183"/>
    </row>
    <row r="184" spans="1:35">
      <c r="A184" s="11" t="s">
        <v>122</v>
      </c>
      <c r="B184" s="11" t="s">
        <v>72</v>
      </c>
      <c r="C184" s="16">
        <v>0.86</v>
      </c>
      <c r="D184" s="4">
        <v>3335</v>
      </c>
      <c r="E184" s="4">
        <v>3457</v>
      </c>
      <c r="F184" s="4">
        <v>3641</v>
      </c>
      <c r="G184" s="4">
        <v>3942</v>
      </c>
      <c r="H184" s="4">
        <v>4014</v>
      </c>
      <c r="I184" s="18"/>
      <c r="J184" s="4"/>
      <c r="K184" s="15"/>
      <c r="L184" s="15"/>
      <c r="M184" s="15"/>
      <c r="N184" s="15"/>
      <c r="O184" s="15"/>
      <c r="P184" s="15"/>
      <c r="Q184" s="174"/>
      <c r="R184" s="18"/>
      <c r="S184"/>
      <c r="T184"/>
      <c r="U184"/>
      <c r="X184"/>
      <c r="Y184"/>
      <c r="Z184"/>
      <c r="AA184"/>
      <c r="AB184"/>
      <c r="AC184"/>
      <c r="AD184"/>
      <c r="AE184"/>
      <c r="AF184"/>
    </row>
    <row r="185" spans="1:35" ht="18" customHeight="1">
      <c r="A185" s="11" t="s">
        <v>122</v>
      </c>
      <c r="B185" s="11" t="s">
        <v>73</v>
      </c>
      <c r="C185" s="16">
        <v>0.86</v>
      </c>
      <c r="D185" s="4">
        <v>3507</v>
      </c>
      <c r="E185" s="4">
        <v>3726</v>
      </c>
      <c r="F185" s="4">
        <v>3843</v>
      </c>
      <c r="G185" s="4">
        <v>4197</v>
      </c>
      <c r="H185" s="4">
        <v>4274</v>
      </c>
      <c r="I185" s="18"/>
      <c r="J185" s="4"/>
      <c r="K185" s="15"/>
      <c r="L185" s="15"/>
      <c r="M185" s="15"/>
      <c r="N185" s="15"/>
      <c r="O185" s="15"/>
      <c r="P185" s="15"/>
      <c r="Q185" s="174"/>
      <c r="R185" s="18"/>
      <c r="S185"/>
      <c r="T185"/>
      <c r="U185"/>
      <c r="X185"/>
      <c r="Y185"/>
      <c r="Z185"/>
      <c r="AA185"/>
      <c r="AB185"/>
      <c r="AC185"/>
      <c r="AD185"/>
      <c r="AE185"/>
      <c r="AF185"/>
    </row>
    <row r="186" spans="1:35">
      <c r="A186" s="11" t="s">
        <v>122</v>
      </c>
      <c r="B186" s="11" t="s">
        <v>74</v>
      </c>
      <c r="C186" s="16">
        <v>0.86</v>
      </c>
      <c r="D186" s="4">
        <v>3834</v>
      </c>
      <c r="E186" s="4">
        <v>4055</v>
      </c>
      <c r="F186" s="4">
        <v>4356</v>
      </c>
      <c r="G186" s="4">
        <v>4797</v>
      </c>
      <c r="H186" s="4">
        <v>4883</v>
      </c>
      <c r="I186" s="18"/>
      <c r="J186" s="4"/>
      <c r="K186" s="15"/>
      <c r="L186" s="15"/>
      <c r="M186" s="15"/>
      <c r="N186" s="15"/>
      <c r="O186" s="15"/>
      <c r="P186" s="15"/>
      <c r="Q186" s="174"/>
      <c r="R186" s="18"/>
      <c r="S186"/>
      <c r="T186"/>
      <c r="U186"/>
      <c r="X186"/>
      <c r="Y186"/>
      <c r="Z186"/>
      <c r="AA186"/>
      <c r="AB186"/>
      <c r="AC186"/>
      <c r="AD186"/>
      <c r="AE186"/>
      <c r="AF186"/>
    </row>
    <row r="187" spans="1:35">
      <c r="A187" s="11" t="s">
        <v>122</v>
      </c>
      <c r="B187" s="11" t="s">
        <v>75</v>
      </c>
      <c r="C187" s="16">
        <v>0.86</v>
      </c>
      <c r="D187" s="4">
        <v>4138</v>
      </c>
      <c r="E187" s="4">
        <v>4408</v>
      </c>
      <c r="F187" s="4">
        <v>4612</v>
      </c>
      <c r="G187" s="4">
        <v>4969</v>
      </c>
      <c r="H187" s="4">
        <v>5059</v>
      </c>
      <c r="I187" s="18"/>
      <c r="J187" s="4"/>
      <c r="K187" s="15"/>
      <c r="L187" s="15"/>
      <c r="M187" s="15"/>
      <c r="N187" s="15"/>
      <c r="O187" s="15"/>
      <c r="P187" s="15"/>
      <c r="Q187" s="174"/>
      <c r="R187" s="18"/>
      <c r="S187"/>
      <c r="T187"/>
      <c r="U187"/>
      <c r="X187"/>
      <c r="Y187"/>
      <c r="Z187"/>
      <c r="AA187"/>
      <c r="AB187"/>
      <c r="AC187"/>
      <c r="AD187"/>
      <c r="AE187"/>
      <c r="AF187"/>
    </row>
    <row r="188" spans="1:35">
      <c r="A188" s="11" t="s">
        <v>122</v>
      </c>
      <c r="B188" s="11" t="s">
        <v>76</v>
      </c>
      <c r="C188" s="16">
        <v>0.86</v>
      </c>
      <c r="D188" s="4">
        <v>4443</v>
      </c>
      <c r="E188" s="4">
        <v>4747</v>
      </c>
      <c r="F188" s="4">
        <v>5049</v>
      </c>
      <c r="G188" s="4">
        <v>5489</v>
      </c>
      <c r="H188" s="4">
        <v>5588</v>
      </c>
      <c r="I188" s="18"/>
      <c r="J188" s="4"/>
      <c r="K188" s="15"/>
      <c r="L188" s="15"/>
      <c r="M188" s="15"/>
      <c r="N188" s="15"/>
      <c r="O188" s="15"/>
      <c r="P188" s="15"/>
      <c r="Q188" s="174"/>
      <c r="R188"/>
      <c r="S188"/>
      <c r="T188"/>
      <c r="U188"/>
      <c r="X188"/>
      <c r="Y188"/>
      <c r="Z188"/>
      <c r="AA188"/>
      <c r="AB188"/>
      <c r="AC188"/>
      <c r="AD188"/>
      <c r="AE188"/>
      <c r="AF188"/>
    </row>
    <row r="189" spans="1:35">
      <c r="A189" s="11" t="s">
        <v>122</v>
      </c>
      <c r="B189" s="11" t="s">
        <v>77</v>
      </c>
      <c r="C189" s="16">
        <v>0.86</v>
      </c>
      <c r="D189" s="4">
        <v>4882</v>
      </c>
      <c r="E189" s="4">
        <v>5306</v>
      </c>
      <c r="F189" s="4">
        <v>5826</v>
      </c>
      <c r="G189" s="4">
        <v>6181</v>
      </c>
      <c r="H189" s="4">
        <v>6292</v>
      </c>
      <c r="I189" s="18"/>
      <c r="J189" s="4"/>
      <c r="K189" s="15"/>
      <c r="L189" s="15"/>
      <c r="M189" s="15"/>
      <c r="N189" s="15"/>
      <c r="O189" s="15"/>
      <c r="P189" s="15"/>
      <c r="Q189" s="174"/>
      <c r="R189"/>
      <c r="S189"/>
      <c r="T189"/>
      <c r="U189"/>
      <c r="X189"/>
      <c r="Y189"/>
      <c r="Z189"/>
      <c r="AA189"/>
      <c r="AB189"/>
      <c r="AC189"/>
      <c r="AD189"/>
      <c r="AE189"/>
      <c r="AF189"/>
    </row>
    <row r="190" spans="1:35">
      <c r="A190" s="11" t="s">
        <v>122</v>
      </c>
      <c r="B190" s="11" t="s">
        <v>78</v>
      </c>
      <c r="C190" s="16">
        <v>0.86</v>
      </c>
      <c r="D190" s="4">
        <v>5358</v>
      </c>
      <c r="E190" s="4">
        <v>5826</v>
      </c>
      <c r="F190" s="4">
        <v>6469</v>
      </c>
      <c r="G190" s="4">
        <v>7045</v>
      </c>
      <c r="H190" s="4">
        <v>7172</v>
      </c>
      <c r="I190" s="18"/>
      <c r="J190" s="4"/>
      <c r="K190" s="15"/>
      <c r="L190" s="15"/>
      <c r="M190" s="15"/>
      <c r="N190" s="15"/>
      <c r="O190" s="15"/>
      <c r="P190" s="15"/>
      <c r="Q190" s="174"/>
      <c r="R190"/>
      <c r="S190"/>
      <c r="T190"/>
      <c r="U190"/>
      <c r="X190"/>
      <c r="Y190"/>
      <c r="Z190"/>
      <c r="AA190"/>
      <c r="AB190"/>
      <c r="AC190"/>
      <c r="AD190"/>
      <c r="AE190"/>
      <c r="AF190"/>
    </row>
    <row r="191" spans="1:35">
      <c r="A191" s="11" t="s">
        <v>122</v>
      </c>
      <c r="B191" s="11" t="s">
        <v>79</v>
      </c>
      <c r="C191" s="16">
        <v>0.86</v>
      </c>
      <c r="D191" s="4">
        <v>5826</v>
      </c>
      <c r="E191" s="4">
        <v>6432</v>
      </c>
      <c r="F191" s="4">
        <v>7045</v>
      </c>
      <c r="G191" s="4">
        <v>7819</v>
      </c>
      <c r="H191" s="4">
        <v>7959</v>
      </c>
      <c r="I191" s="18"/>
      <c r="J191" s="4"/>
      <c r="K191" s="15"/>
      <c r="L191" s="15"/>
      <c r="M191" s="15"/>
      <c r="N191" s="15"/>
      <c r="O191" s="15"/>
      <c r="P191" s="15"/>
      <c r="Q191" s="174"/>
      <c r="R191"/>
      <c r="S191"/>
      <c r="T191"/>
      <c r="U191"/>
      <c r="X191"/>
      <c r="Y191"/>
      <c r="Z191"/>
      <c r="AA191"/>
      <c r="AB191"/>
      <c r="AC191"/>
      <c r="AD191"/>
      <c r="AE191"/>
      <c r="AF191"/>
    </row>
    <row r="192" spans="1:35">
      <c r="A192" s="11" t="s">
        <v>122</v>
      </c>
      <c r="B192" s="11" t="s">
        <v>227</v>
      </c>
      <c r="C192" s="16">
        <v>0.86</v>
      </c>
      <c r="D192" s="4">
        <v>2644</v>
      </c>
      <c r="E192" s="4">
        <v>2782</v>
      </c>
      <c r="F192" s="4">
        <v>2982</v>
      </c>
      <c r="G192" s="4">
        <v>3288</v>
      </c>
      <c r="H192" s="4">
        <v>3334</v>
      </c>
      <c r="I192" s="18"/>
      <c r="J192" s="4"/>
      <c r="K192" s="15"/>
      <c r="L192" s="15"/>
      <c r="M192" s="15"/>
      <c r="N192" s="15"/>
      <c r="O192" s="15"/>
      <c r="P192" s="15"/>
      <c r="Q192" s="174"/>
      <c r="R192"/>
      <c r="S192"/>
      <c r="T192"/>
      <c r="U192"/>
      <c r="X192"/>
      <c r="Y192"/>
      <c r="Z192"/>
      <c r="AA192"/>
      <c r="AB192"/>
      <c r="AC192"/>
      <c r="AD192"/>
      <c r="AE192"/>
      <c r="AF192"/>
    </row>
    <row r="193" spans="1:32">
      <c r="A193" s="11" t="s">
        <v>122</v>
      </c>
      <c r="B193" s="11" t="s">
        <v>228</v>
      </c>
      <c r="C193" s="16">
        <v>0.86</v>
      </c>
      <c r="D193" s="4">
        <v>2882</v>
      </c>
      <c r="E193" s="4">
        <v>3086</v>
      </c>
      <c r="F193" s="4">
        <v>3258</v>
      </c>
      <c r="G193" s="4">
        <v>3524</v>
      </c>
      <c r="H193" s="4">
        <v>3575</v>
      </c>
      <c r="I193" s="18"/>
      <c r="J193" s="4"/>
      <c r="K193" s="15"/>
      <c r="L193" s="15"/>
      <c r="M193" s="15"/>
      <c r="N193" s="15"/>
      <c r="O193" s="15"/>
      <c r="P193" s="15"/>
      <c r="Q193" s="174"/>
      <c r="R193"/>
      <c r="S193"/>
      <c r="T193" s="11"/>
      <c r="U193" s="11"/>
      <c r="X193"/>
      <c r="Y193"/>
      <c r="Z193"/>
      <c r="AA193"/>
      <c r="AB193"/>
      <c r="AC193"/>
      <c r="AD193"/>
      <c r="AE193"/>
      <c r="AF193"/>
    </row>
    <row r="194" spans="1:32">
      <c r="A194" s="11" t="s">
        <v>122</v>
      </c>
      <c r="B194" s="11" t="s">
        <v>229</v>
      </c>
      <c r="C194" s="16">
        <v>0.86</v>
      </c>
      <c r="D194" s="4">
        <v>3167</v>
      </c>
      <c r="E194" s="4">
        <v>3358</v>
      </c>
      <c r="F194" s="4">
        <v>3530</v>
      </c>
      <c r="G194" s="4">
        <v>3802</v>
      </c>
      <c r="H194" s="4">
        <v>3855</v>
      </c>
      <c r="I194" s="18"/>
      <c r="J194" s="4"/>
      <c r="K194" s="15"/>
      <c r="L194" s="15"/>
      <c r="M194" s="15"/>
      <c r="N194" s="15"/>
      <c r="O194" s="15"/>
      <c r="P194" s="15"/>
      <c r="Q194" s="174"/>
      <c r="R194"/>
      <c r="S194" s="11"/>
      <c r="T194" s="11"/>
      <c r="U194" s="11"/>
      <c r="X194"/>
      <c r="Y194"/>
      <c r="Z194"/>
      <c r="AA194"/>
      <c r="AB194"/>
      <c r="AC194"/>
      <c r="AD194"/>
      <c r="AE194"/>
      <c r="AF194"/>
    </row>
    <row r="195" spans="1:32">
      <c r="A195" s="11" t="s">
        <v>122</v>
      </c>
      <c r="B195" s="11" t="s">
        <v>230</v>
      </c>
      <c r="C195" s="16">
        <v>0.86</v>
      </c>
      <c r="D195" s="4">
        <v>3669</v>
      </c>
      <c r="E195" s="4">
        <v>3979</v>
      </c>
      <c r="F195" s="4">
        <v>4193</v>
      </c>
      <c r="G195" s="4">
        <v>4496</v>
      </c>
      <c r="H195" s="4">
        <v>4596</v>
      </c>
      <c r="I195" s="18"/>
      <c r="J195" s="4"/>
      <c r="K195" s="15"/>
      <c r="L195" s="15"/>
      <c r="M195" s="15"/>
      <c r="N195" s="15"/>
      <c r="O195" s="15"/>
      <c r="P195" s="15"/>
      <c r="Q195" s="174"/>
      <c r="R195"/>
      <c r="S195" s="11"/>
      <c r="T195" s="11"/>
      <c r="U195" s="11"/>
      <c r="X195"/>
      <c r="Y195"/>
      <c r="Z195"/>
      <c r="AA195"/>
      <c r="AB195"/>
      <c r="AC195"/>
      <c r="AD195"/>
      <c r="AE195"/>
      <c r="AF195"/>
    </row>
    <row r="196" spans="1:32">
      <c r="A196" s="11" t="s">
        <v>122</v>
      </c>
      <c r="B196" s="11" t="s">
        <v>231</v>
      </c>
      <c r="C196" s="16">
        <v>0.86</v>
      </c>
      <c r="D196" s="4">
        <v>3834</v>
      </c>
      <c r="E196" s="4">
        <v>4146</v>
      </c>
      <c r="F196" s="4">
        <v>4453</v>
      </c>
      <c r="G196" s="4">
        <v>4797</v>
      </c>
      <c r="H196" s="4">
        <v>4900</v>
      </c>
      <c r="I196" s="18"/>
      <c r="J196" s="4"/>
      <c r="K196" s="15"/>
      <c r="L196" s="15"/>
      <c r="M196" s="15"/>
      <c r="N196" s="15"/>
      <c r="O196" s="15"/>
      <c r="P196" s="15"/>
      <c r="Q196" s="174"/>
      <c r="R196"/>
      <c r="S196" s="11"/>
      <c r="T196" s="11"/>
      <c r="U196" s="11"/>
      <c r="X196"/>
      <c r="Y196"/>
      <c r="Z196"/>
      <c r="AA196"/>
      <c r="AB196"/>
      <c r="AC196"/>
      <c r="AD196"/>
      <c r="AE196"/>
      <c r="AF196"/>
    </row>
    <row r="197" spans="1:32">
      <c r="A197" s="11" t="s">
        <v>122</v>
      </c>
      <c r="B197" s="11" t="s">
        <v>232</v>
      </c>
      <c r="C197" s="16">
        <v>0.86</v>
      </c>
      <c r="D197" s="4">
        <v>4138</v>
      </c>
      <c r="E197" s="4">
        <v>4507</v>
      </c>
      <c r="F197" s="4">
        <v>4715</v>
      </c>
      <c r="G197" s="4">
        <v>4969</v>
      </c>
      <c r="H197" s="4">
        <v>5082</v>
      </c>
      <c r="I197" s="18"/>
      <c r="J197" s="4"/>
      <c r="K197" s="15"/>
      <c r="L197" s="15"/>
      <c r="M197" s="15"/>
      <c r="N197" s="15"/>
      <c r="O197" s="15"/>
      <c r="P197" s="15"/>
      <c r="Q197" s="174"/>
      <c r="R197" s="11"/>
      <c r="S197" s="11"/>
      <c r="T197" s="11"/>
      <c r="U197" s="11"/>
      <c r="X197"/>
      <c r="Y197"/>
      <c r="Z197"/>
      <c r="AA197"/>
      <c r="AB197"/>
      <c r="AC197"/>
      <c r="AD197"/>
      <c r="AE197"/>
      <c r="AF197"/>
    </row>
    <row r="198" spans="1:32">
      <c r="A198" s="11" t="s">
        <v>122</v>
      </c>
      <c r="B198" s="11" t="s">
        <v>233</v>
      </c>
      <c r="C198" s="16">
        <v>0.86</v>
      </c>
      <c r="D198" s="4">
        <v>4443</v>
      </c>
      <c r="E198" s="4">
        <v>4853</v>
      </c>
      <c r="F198" s="4">
        <v>5162</v>
      </c>
      <c r="G198" s="4">
        <v>5489</v>
      </c>
      <c r="H198" s="4">
        <v>5611</v>
      </c>
      <c r="I198" s="18"/>
      <c r="J198" s="4"/>
      <c r="K198" s="15"/>
      <c r="L198" s="15"/>
      <c r="M198" s="15"/>
      <c r="N198" s="15"/>
      <c r="O198" s="15"/>
      <c r="P198" s="15"/>
      <c r="Q198" s="174"/>
      <c r="R198" s="11"/>
      <c r="S198" s="11"/>
      <c r="T198" s="11"/>
      <c r="U198" s="11"/>
      <c r="X198"/>
      <c r="Y198"/>
      <c r="Z198"/>
      <c r="AA198"/>
      <c r="AB198"/>
      <c r="AC198"/>
      <c r="AD198"/>
      <c r="AE198"/>
      <c r="AF198"/>
    </row>
    <row r="199" spans="1:32">
      <c r="A199" s="11" t="s">
        <v>122</v>
      </c>
      <c r="B199" s="11" t="s">
        <v>234</v>
      </c>
      <c r="C199" s="16">
        <v>0.86</v>
      </c>
      <c r="D199" s="4">
        <v>4882</v>
      </c>
      <c r="E199" s="4">
        <v>5426</v>
      </c>
      <c r="F199" s="4">
        <v>5959</v>
      </c>
      <c r="G199" s="4">
        <v>6181</v>
      </c>
      <c r="H199" s="4">
        <v>6318</v>
      </c>
      <c r="I199" s="18"/>
      <c r="J199" s="4"/>
      <c r="K199" s="15"/>
      <c r="L199" s="15"/>
      <c r="M199" s="15"/>
      <c r="N199" s="15"/>
      <c r="O199" s="15"/>
      <c r="P199" s="15"/>
      <c r="Q199" s="174"/>
      <c r="R199" s="11"/>
      <c r="S199" s="11"/>
      <c r="T199" s="11"/>
      <c r="U199" s="11"/>
      <c r="X199"/>
      <c r="Y199"/>
      <c r="Z199"/>
      <c r="AA199"/>
      <c r="AB199"/>
      <c r="AC199"/>
      <c r="AD199"/>
      <c r="AE199"/>
      <c r="AF199"/>
    </row>
    <row r="200" spans="1:32">
      <c r="A200" s="11" t="s">
        <v>122</v>
      </c>
      <c r="B200" s="11" t="s">
        <v>435</v>
      </c>
      <c r="C200" s="16">
        <v>0.86</v>
      </c>
      <c r="D200" s="4">
        <v>5358</v>
      </c>
      <c r="E200" s="4">
        <v>5826</v>
      </c>
      <c r="F200" s="4">
        <v>6469</v>
      </c>
      <c r="G200" s="4">
        <v>7045</v>
      </c>
      <c r="H200" s="4">
        <v>7172</v>
      </c>
      <c r="I200" s="18"/>
      <c r="J200" s="4"/>
      <c r="K200" s="15"/>
      <c r="L200" s="15"/>
      <c r="M200" s="15"/>
      <c r="N200" s="15"/>
      <c r="O200" s="15"/>
      <c r="P200" s="15"/>
      <c r="Q200" s="174"/>
      <c r="R200" s="11"/>
      <c r="S200" s="11"/>
      <c r="T200" s="11"/>
      <c r="U200" s="11"/>
      <c r="X200"/>
      <c r="Y200"/>
      <c r="Z200"/>
      <c r="AA200"/>
      <c r="AB200"/>
      <c r="AC200"/>
      <c r="AD200"/>
      <c r="AE200"/>
      <c r="AF200"/>
    </row>
    <row r="201" spans="1:32">
      <c r="A201" s="11" t="s">
        <v>122</v>
      </c>
      <c r="B201" s="11" t="s">
        <v>436</v>
      </c>
      <c r="C201" s="16">
        <v>0.86</v>
      </c>
      <c r="D201" s="4">
        <v>5826</v>
      </c>
      <c r="E201" s="4">
        <v>6432</v>
      </c>
      <c r="F201" s="4">
        <v>7045</v>
      </c>
      <c r="G201" s="4">
        <v>7819</v>
      </c>
      <c r="H201" s="4">
        <v>7959</v>
      </c>
      <c r="I201" s="18"/>
      <c r="J201" s="4"/>
      <c r="K201" s="15"/>
      <c r="L201" s="15"/>
      <c r="M201" s="15"/>
      <c r="N201" s="15"/>
      <c r="O201" s="15"/>
      <c r="P201" s="15"/>
      <c r="Q201" s="174"/>
      <c r="R201" s="11"/>
      <c r="S201" s="11"/>
      <c r="T201" s="11"/>
      <c r="U201" s="11"/>
      <c r="X201"/>
      <c r="Y201"/>
      <c r="Z201"/>
      <c r="AA201"/>
      <c r="AB201"/>
      <c r="AC201"/>
      <c r="AD201"/>
      <c r="AE201"/>
      <c r="AF201"/>
    </row>
    <row r="202" spans="1:32">
      <c r="A202" s="331" t="s">
        <v>584</v>
      </c>
      <c r="B202" s="331"/>
      <c r="C202" s="331"/>
      <c r="D202" s="331"/>
      <c r="E202" s="331"/>
      <c r="F202" s="331"/>
      <c r="G202" s="331"/>
      <c r="H202" s="331"/>
      <c r="I202" s="331"/>
      <c r="J202" s="4"/>
      <c r="K202" s="336" t="s">
        <v>585</v>
      </c>
      <c r="L202" s="336"/>
      <c r="M202" s="336"/>
      <c r="N202" s="336"/>
      <c r="O202" s="336"/>
      <c r="P202" s="336"/>
      <c r="Q202" s="174"/>
      <c r="R202" s="333" t="s">
        <v>586</v>
      </c>
      <c r="S202" s="333"/>
      <c r="T202" s="333"/>
      <c r="U202" s="333"/>
      <c r="V202" s="333"/>
      <c r="W202" s="333"/>
      <c r="X202"/>
      <c r="Y202"/>
      <c r="Z202"/>
      <c r="AA202"/>
      <c r="AB202"/>
      <c r="AC202"/>
      <c r="AD202"/>
      <c r="AE202"/>
      <c r="AF202"/>
    </row>
    <row r="203" spans="1:32">
      <c r="A203" s="11"/>
      <c r="B203" s="11"/>
      <c r="C203" s="16"/>
      <c r="D203" s="4"/>
      <c r="E203" s="4"/>
      <c r="F203" s="4"/>
      <c r="G203" s="4"/>
      <c r="H203" s="19"/>
      <c r="I203" s="4"/>
      <c r="J203" s="174"/>
      <c r="K203" s="174"/>
      <c r="L203" s="174"/>
      <c r="M203" s="174"/>
      <c r="N203" s="174"/>
      <c r="O203" s="174"/>
      <c r="P203" s="15"/>
      <c r="Q203" s="174"/>
      <c r="R203" s="11"/>
      <c r="S203" s="11"/>
      <c r="T203" s="11"/>
      <c r="U203" s="11"/>
      <c r="X203"/>
      <c r="Y203"/>
      <c r="Z203"/>
      <c r="AA203"/>
      <c r="AB203"/>
      <c r="AC203"/>
      <c r="AD203"/>
      <c r="AE203"/>
      <c r="AF203"/>
    </row>
    <row r="204" spans="1:32">
      <c r="A204" s="11" t="s">
        <v>125</v>
      </c>
      <c r="B204" s="11" t="s">
        <v>127</v>
      </c>
      <c r="C204" s="16">
        <v>0.9</v>
      </c>
      <c r="D204" s="4">
        <v>5696.39</v>
      </c>
      <c r="E204" s="4">
        <v>6068.87</v>
      </c>
      <c r="F204" s="4">
        <v>6484.39</v>
      </c>
      <c r="G204" s="4">
        <v>7051.64</v>
      </c>
      <c r="H204" s="19">
        <v>7635.14</v>
      </c>
      <c r="I204" s="4">
        <v>8019.05</v>
      </c>
      <c r="J204" s="174"/>
      <c r="K204" s="4">
        <v>5855.89</v>
      </c>
      <c r="L204" s="4">
        <v>6238.8</v>
      </c>
      <c r="M204" s="4">
        <v>6665.95</v>
      </c>
      <c r="N204" s="4">
        <v>7249.09</v>
      </c>
      <c r="O204" s="4">
        <v>7848.92</v>
      </c>
      <c r="P204" s="4">
        <v>8243.58</v>
      </c>
      <c r="Q204" s="4"/>
      <c r="R204" s="4">
        <v>5855.89</v>
      </c>
      <c r="S204" s="4">
        <v>6238.8</v>
      </c>
      <c r="T204" s="4">
        <v>6665.95</v>
      </c>
      <c r="U204" s="4">
        <v>7249.09</v>
      </c>
      <c r="V204" s="4">
        <v>7848.92</v>
      </c>
      <c r="W204" s="4">
        <v>8243.58</v>
      </c>
      <c r="X204" s="4"/>
      <c r="Y204"/>
      <c r="Z204"/>
      <c r="AA204"/>
      <c r="AB204"/>
      <c r="AC204"/>
      <c r="AD204"/>
      <c r="AE204"/>
      <c r="AF204"/>
    </row>
    <row r="205" spans="1:32" ht="23.45" customHeight="1">
      <c r="A205" s="11" t="s">
        <v>125</v>
      </c>
      <c r="B205" s="11" t="s">
        <v>128</v>
      </c>
      <c r="C205" s="16">
        <v>0.9</v>
      </c>
      <c r="D205" s="4">
        <v>5178.74</v>
      </c>
      <c r="E205" s="4">
        <v>5516.06</v>
      </c>
      <c r="F205" s="4">
        <v>5956.55</v>
      </c>
      <c r="G205" s="4">
        <v>6445.34</v>
      </c>
      <c r="H205" s="19">
        <v>6990.23</v>
      </c>
      <c r="I205" s="4">
        <v>7381.42</v>
      </c>
      <c r="J205" s="174"/>
      <c r="K205" s="4">
        <v>5323.74</v>
      </c>
      <c r="L205" s="4">
        <v>5670.51</v>
      </c>
      <c r="M205" s="4">
        <v>6123.33</v>
      </c>
      <c r="N205" s="4">
        <v>6625.81</v>
      </c>
      <c r="O205" s="4">
        <v>7185.96</v>
      </c>
      <c r="P205" s="4">
        <v>7588.1</v>
      </c>
      <c r="Q205" s="4"/>
      <c r="R205" s="4">
        <v>5323.74</v>
      </c>
      <c r="S205" s="4">
        <v>5670.51</v>
      </c>
      <c r="T205" s="4">
        <v>6123.33</v>
      </c>
      <c r="U205" s="4">
        <v>6625.81</v>
      </c>
      <c r="V205" s="4">
        <v>7185.96</v>
      </c>
      <c r="W205" s="4">
        <v>7588.1</v>
      </c>
      <c r="X205" s="4"/>
      <c r="Y205"/>
      <c r="Z205"/>
      <c r="AA205"/>
      <c r="AB205"/>
      <c r="AC205"/>
      <c r="AD205"/>
      <c r="AE205"/>
      <c r="AF205"/>
    </row>
    <row r="206" spans="1:32">
      <c r="A206" s="11" t="s">
        <v>125</v>
      </c>
      <c r="B206" s="11" t="s">
        <v>129</v>
      </c>
      <c r="C206" s="16">
        <v>0.9</v>
      </c>
      <c r="D206" s="4">
        <v>4790.55</v>
      </c>
      <c r="E206" s="4">
        <v>5160.22</v>
      </c>
      <c r="F206" s="4">
        <v>5581.04</v>
      </c>
      <c r="G206" s="4">
        <v>6037.97</v>
      </c>
      <c r="H206" s="19">
        <v>6575.6</v>
      </c>
      <c r="I206" s="4">
        <v>6867.38</v>
      </c>
      <c r="J206" s="174"/>
      <c r="K206" s="4">
        <v>4924.6899999999996</v>
      </c>
      <c r="L206" s="4">
        <v>5304.71</v>
      </c>
      <c r="M206" s="4">
        <v>5737.31</v>
      </c>
      <c r="N206" s="4">
        <v>6207.03</v>
      </c>
      <c r="O206" s="4">
        <v>6759.72</v>
      </c>
      <c r="P206" s="4">
        <v>7059.67</v>
      </c>
      <c r="Q206" s="4"/>
      <c r="R206" s="4">
        <v>4924.6899999999996</v>
      </c>
      <c r="S206" s="4">
        <v>5304.71</v>
      </c>
      <c r="T206" s="4">
        <v>5737.31</v>
      </c>
      <c r="U206" s="4">
        <v>6207.03</v>
      </c>
      <c r="V206" s="4">
        <v>6759.72</v>
      </c>
      <c r="W206" s="4">
        <v>7059.67</v>
      </c>
      <c r="X206" s="4"/>
      <c r="Y206"/>
      <c r="Z206"/>
      <c r="AA206"/>
      <c r="AB206"/>
      <c r="AC206"/>
      <c r="AD206"/>
      <c r="AE206"/>
      <c r="AF206"/>
    </row>
    <row r="207" spans="1:32">
      <c r="A207" s="11" t="s">
        <v>125</v>
      </c>
      <c r="B207" s="11" t="s">
        <v>130</v>
      </c>
      <c r="C207" s="16">
        <v>0.9</v>
      </c>
      <c r="D207" s="4">
        <v>4315.3900000000003</v>
      </c>
      <c r="E207" s="4">
        <v>4741.47</v>
      </c>
      <c r="F207" s="4">
        <v>5238.59</v>
      </c>
      <c r="G207" s="4">
        <v>5790.19</v>
      </c>
      <c r="H207" s="19">
        <v>6437.42</v>
      </c>
      <c r="I207" s="4">
        <v>6744.52</v>
      </c>
      <c r="J207" s="174"/>
      <c r="K207" s="4">
        <v>4436.22</v>
      </c>
      <c r="L207" s="4">
        <v>4874.2299999999996</v>
      </c>
      <c r="M207" s="4">
        <v>5385.27</v>
      </c>
      <c r="N207" s="4">
        <v>5952.32</v>
      </c>
      <c r="O207" s="4">
        <v>6617.67</v>
      </c>
      <c r="P207" s="4">
        <v>6933.37</v>
      </c>
      <c r="Q207" s="4"/>
      <c r="R207" s="4">
        <v>4436.22</v>
      </c>
      <c r="S207" s="4">
        <v>4874.2299999999996</v>
      </c>
      <c r="T207" s="4">
        <v>5385.27</v>
      </c>
      <c r="U207" s="4">
        <v>5952.32</v>
      </c>
      <c r="V207" s="4">
        <v>6617.67</v>
      </c>
      <c r="W207" s="4">
        <v>6933.37</v>
      </c>
      <c r="X207" s="4"/>
      <c r="Y207"/>
      <c r="Z207"/>
      <c r="AA207"/>
      <c r="AB207"/>
      <c r="AC207"/>
      <c r="AD207"/>
      <c r="AE207"/>
      <c r="AF207"/>
    </row>
    <row r="208" spans="1:32">
      <c r="A208" s="11" t="s">
        <v>125</v>
      </c>
      <c r="B208" s="11" t="s">
        <v>131</v>
      </c>
      <c r="C208" s="16">
        <v>0.9</v>
      </c>
      <c r="D208" s="4">
        <v>4169.57</v>
      </c>
      <c r="E208" s="4">
        <v>4564.5200000000004</v>
      </c>
      <c r="F208" s="4">
        <v>4932.1899999999996</v>
      </c>
      <c r="G208" s="4">
        <v>5331.03</v>
      </c>
      <c r="H208" s="19">
        <v>5876.92</v>
      </c>
      <c r="I208" s="4">
        <v>6184.04</v>
      </c>
      <c r="J208" s="174"/>
      <c r="K208" s="4">
        <v>4286.32</v>
      </c>
      <c r="L208" s="4">
        <v>4692.33</v>
      </c>
      <c r="M208" s="4">
        <v>5070.29</v>
      </c>
      <c r="N208" s="4">
        <v>5480.3</v>
      </c>
      <c r="O208" s="4">
        <v>6041.47</v>
      </c>
      <c r="P208" s="4">
        <v>6357.19</v>
      </c>
      <c r="Q208" s="4"/>
      <c r="R208" s="4">
        <v>4286.32</v>
      </c>
      <c r="S208" s="4">
        <v>4692.33</v>
      </c>
      <c r="T208" s="4">
        <v>5070.29</v>
      </c>
      <c r="U208" s="4">
        <v>5480.3</v>
      </c>
      <c r="V208" s="4">
        <v>6041.47</v>
      </c>
      <c r="W208" s="4">
        <v>6357.19</v>
      </c>
      <c r="X208" s="4"/>
      <c r="Y208"/>
      <c r="Z208"/>
      <c r="AA208"/>
      <c r="AB208"/>
      <c r="AC208"/>
      <c r="AD208"/>
      <c r="AE208"/>
      <c r="AF208"/>
    </row>
    <row r="209" spans="1:32">
      <c r="A209" s="11" t="s">
        <v>125</v>
      </c>
      <c r="B209" s="11" t="s">
        <v>132</v>
      </c>
      <c r="C209" s="16">
        <v>0.9</v>
      </c>
      <c r="D209" s="15">
        <v>4023.68</v>
      </c>
      <c r="E209" s="4">
        <v>4338.04</v>
      </c>
      <c r="F209" s="4">
        <v>4686.5200000000004</v>
      </c>
      <c r="G209" s="4">
        <v>5064.46</v>
      </c>
      <c r="H209" s="19">
        <v>5485.36</v>
      </c>
      <c r="I209" s="4">
        <v>5623.55</v>
      </c>
      <c r="J209" s="174"/>
      <c r="K209" s="4">
        <v>4136.34</v>
      </c>
      <c r="L209" s="4">
        <v>4459.51</v>
      </c>
      <c r="M209" s="4">
        <v>4817.74</v>
      </c>
      <c r="N209" s="4">
        <v>5206.26</v>
      </c>
      <c r="O209" s="4">
        <v>5683.95</v>
      </c>
      <c r="P209" s="4">
        <v>5781.01</v>
      </c>
      <c r="Q209" s="4"/>
      <c r="R209" s="4">
        <v>4136.34</v>
      </c>
      <c r="S209" s="4">
        <v>4459.51</v>
      </c>
      <c r="T209" s="4">
        <v>4817.74</v>
      </c>
      <c r="U209" s="4">
        <v>5206.26</v>
      </c>
      <c r="V209" s="4">
        <v>5638.95</v>
      </c>
      <c r="W209" s="4">
        <v>5781.01</v>
      </c>
      <c r="X209" s="4"/>
      <c r="Y209"/>
      <c r="Z209"/>
      <c r="AA209"/>
      <c r="AB209"/>
      <c r="AC209"/>
      <c r="AD209"/>
      <c r="AE209"/>
      <c r="AF209"/>
    </row>
    <row r="210" spans="1:32">
      <c r="A210" s="11" t="s">
        <v>125</v>
      </c>
      <c r="B210" s="11" t="s">
        <v>133</v>
      </c>
      <c r="C210" s="16">
        <v>0.9</v>
      </c>
      <c r="D210" s="15">
        <v>3682.95</v>
      </c>
      <c r="E210" s="4">
        <v>3938.43</v>
      </c>
      <c r="F210" s="4">
        <v>4103.63</v>
      </c>
      <c r="G210" s="4">
        <v>4584.72</v>
      </c>
      <c r="H210" s="19">
        <v>4866.78</v>
      </c>
      <c r="I210" s="4">
        <v>5193.51</v>
      </c>
      <c r="J210" s="174"/>
      <c r="K210" s="4">
        <v>3786.07</v>
      </c>
      <c r="L210" s="4">
        <v>4048.71</v>
      </c>
      <c r="M210" s="4">
        <v>4218.53</v>
      </c>
      <c r="N210" s="4">
        <v>4713.09</v>
      </c>
      <c r="O210" s="4">
        <v>5003.05</v>
      </c>
      <c r="P210" s="4">
        <v>5338.93</v>
      </c>
      <c r="Q210" s="4"/>
      <c r="R210" s="4">
        <v>3786.07</v>
      </c>
      <c r="S210" s="4">
        <v>4048.71</v>
      </c>
      <c r="T210" s="4">
        <v>4218.53</v>
      </c>
      <c r="U210" s="4">
        <v>4713.09</v>
      </c>
      <c r="V210" s="4">
        <v>5003.05</v>
      </c>
      <c r="W210" s="4">
        <v>5338.93</v>
      </c>
      <c r="X210" s="4"/>
      <c r="Y210"/>
      <c r="Z210"/>
      <c r="AA210"/>
      <c r="AB210"/>
      <c r="AC210"/>
      <c r="AD210"/>
      <c r="AE210"/>
      <c r="AF210"/>
    </row>
    <row r="211" spans="1:32">
      <c r="A211" s="11" t="s">
        <v>125</v>
      </c>
      <c r="B211" s="11" t="s">
        <v>62</v>
      </c>
      <c r="C211" s="16">
        <v>0.9</v>
      </c>
      <c r="D211" s="15">
        <v>3682.95</v>
      </c>
      <c r="E211" s="4">
        <v>3938.43</v>
      </c>
      <c r="F211" s="4">
        <v>3938.43</v>
      </c>
      <c r="G211" s="4">
        <v>4103.63</v>
      </c>
      <c r="H211" s="4">
        <v>4103.63</v>
      </c>
      <c r="I211" s="4">
        <v>4584.72</v>
      </c>
      <c r="J211" s="174"/>
      <c r="K211" s="4">
        <v>3786.07</v>
      </c>
      <c r="L211" s="4">
        <v>4048.71</v>
      </c>
      <c r="M211" s="4">
        <v>4048.71</v>
      </c>
      <c r="N211" s="4">
        <v>4218.53</v>
      </c>
      <c r="O211" s="4">
        <v>4218.53</v>
      </c>
      <c r="P211" s="4">
        <v>4713.09</v>
      </c>
      <c r="Q211" s="4"/>
      <c r="R211" s="4">
        <v>3786.07</v>
      </c>
      <c r="S211" s="4">
        <v>4048.71</v>
      </c>
      <c r="T211" s="4">
        <v>4048.71</v>
      </c>
      <c r="U211" s="4">
        <v>4218.53</v>
      </c>
      <c r="V211" s="4">
        <v>4218.53</v>
      </c>
      <c r="W211" s="4">
        <v>4713.09</v>
      </c>
      <c r="X211" s="4"/>
      <c r="Y211"/>
      <c r="Z211"/>
      <c r="AA211"/>
      <c r="AB211"/>
      <c r="AC211"/>
      <c r="AD211"/>
      <c r="AE211"/>
      <c r="AF211"/>
    </row>
    <row r="212" spans="1:32">
      <c r="A212" s="11" t="s">
        <v>125</v>
      </c>
      <c r="B212" s="11" t="s">
        <v>61</v>
      </c>
      <c r="C212" s="16">
        <v>0.9</v>
      </c>
      <c r="D212" s="4">
        <v>3397.12</v>
      </c>
      <c r="E212" s="4">
        <v>3602.53</v>
      </c>
      <c r="F212" s="4">
        <v>3938.43</v>
      </c>
      <c r="G212" s="4">
        <v>4103.63</v>
      </c>
      <c r="H212" s="4">
        <v>4103.63</v>
      </c>
      <c r="I212" s="4">
        <v>4584.72</v>
      </c>
      <c r="J212" s="174"/>
      <c r="K212" s="4">
        <v>3492.24</v>
      </c>
      <c r="L212" s="4">
        <v>3703.4</v>
      </c>
      <c r="M212" s="4">
        <v>4048.71</v>
      </c>
      <c r="N212" s="4">
        <v>4218.53</v>
      </c>
      <c r="O212" s="4">
        <v>4218.53</v>
      </c>
      <c r="P212" s="4">
        <v>4713.09</v>
      </c>
      <c r="Q212" s="4"/>
      <c r="R212" s="4">
        <v>3492.24</v>
      </c>
      <c r="S212" s="4">
        <v>3703.4</v>
      </c>
      <c r="T212" s="4">
        <v>4048.71</v>
      </c>
      <c r="U212" s="4">
        <v>4218.53</v>
      </c>
      <c r="V212" s="4">
        <v>4218.53</v>
      </c>
      <c r="W212" s="4">
        <v>4713.09</v>
      </c>
      <c r="X212" s="4"/>
      <c r="Y212"/>
      <c r="Z212"/>
      <c r="AA212"/>
      <c r="AB212"/>
      <c r="AC212"/>
      <c r="AD212"/>
      <c r="AE212"/>
      <c r="AF212"/>
    </row>
    <row r="213" spans="1:32">
      <c r="A213" s="11" t="s">
        <v>125</v>
      </c>
      <c r="B213" s="11" t="s">
        <v>60</v>
      </c>
      <c r="C213" s="16">
        <v>0.9</v>
      </c>
      <c r="D213" s="4">
        <v>3608.84</v>
      </c>
      <c r="E213" s="4">
        <v>3608.84</v>
      </c>
      <c r="F213" s="4">
        <v>3766.36</v>
      </c>
      <c r="G213" s="4">
        <v>3974.08</v>
      </c>
      <c r="H213" s="19">
        <v>4144.47</v>
      </c>
      <c r="I213" s="4">
        <v>4380.9799999999996</v>
      </c>
      <c r="J213" s="174"/>
      <c r="K213" s="4">
        <v>3709.89</v>
      </c>
      <c r="L213" s="4">
        <v>3864.09</v>
      </c>
      <c r="M213" s="4">
        <v>4128.82</v>
      </c>
      <c r="N213" s="4">
        <v>4496.55</v>
      </c>
      <c r="O213" s="4">
        <v>4671.72</v>
      </c>
      <c r="P213" s="4">
        <v>4914.8500000000004</v>
      </c>
      <c r="Q213" s="4"/>
      <c r="R213" s="4">
        <v>3709.89</v>
      </c>
      <c r="S213" s="4">
        <v>3864.09</v>
      </c>
      <c r="T213" s="4">
        <v>4128.82</v>
      </c>
      <c r="U213" s="4">
        <v>4546.55</v>
      </c>
      <c r="V213" s="4">
        <v>4746.72</v>
      </c>
      <c r="W213" s="4">
        <v>5014.8500000000004</v>
      </c>
      <c r="X213" s="4"/>
      <c r="Y213"/>
      <c r="Z213"/>
      <c r="AA213"/>
      <c r="AB213"/>
      <c r="AC213"/>
      <c r="AD213"/>
      <c r="AE213"/>
      <c r="AF213"/>
    </row>
    <row r="214" spans="1:32">
      <c r="A214" s="11" t="s">
        <v>125</v>
      </c>
      <c r="B214" s="11" t="s">
        <v>134</v>
      </c>
      <c r="C214" s="16">
        <v>0.9</v>
      </c>
      <c r="D214" s="4">
        <v>3397.12</v>
      </c>
      <c r="E214" s="4">
        <v>3602.53</v>
      </c>
      <c r="F214" s="4">
        <v>3746.22</v>
      </c>
      <c r="G214" s="4">
        <v>3893.94</v>
      </c>
      <c r="H214" s="19">
        <v>4054.54</v>
      </c>
      <c r="I214" s="4">
        <v>4132.75</v>
      </c>
      <c r="J214" s="174"/>
      <c r="K214" s="4">
        <v>3492.24</v>
      </c>
      <c r="L214" s="4">
        <v>3703.4</v>
      </c>
      <c r="M214" s="4">
        <v>3851.11</v>
      </c>
      <c r="N214" s="4">
        <v>4002.97</v>
      </c>
      <c r="O214" s="4">
        <v>4168.07</v>
      </c>
      <c r="P214" s="4">
        <v>4248.47</v>
      </c>
      <c r="Q214" s="4"/>
      <c r="R214" s="4">
        <v>3492.24</v>
      </c>
      <c r="S214" s="4">
        <v>3703.4</v>
      </c>
      <c r="T214" s="4">
        <v>3851.11</v>
      </c>
      <c r="U214" s="4">
        <v>4002.97</v>
      </c>
      <c r="V214" s="4">
        <v>4168.07</v>
      </c>
      <c r="W214" s="4">
        <v>4248.47</v>
      </c>
      <c r="X214" s="4"/>
      <c r="Y214"/>
      <c r="Z214"/>
      <c r="AA214"/>
      <c r="AB214"/>
      <c r="AC214"/>
      <c r="AD214"/>
      <c r="AE214"/>
      <c r="AF214"/>
    </row>
    <row r="215" spans="1:32">
      <c r="A215" s="11" t="s">
        <v>125</v>
      </c>
      <c r="B215" s="11" t="s">
        <v>135</v>
      </c>
      <c r="C215" s="16">
        <v>0.9</v>
      </c>
      <c r="D215" s="4">
        <v>3157.42</v>
      </c>
      <c r="E215" s="4">
        <v>3352.15</v>
      </c>
      <c r="F215" s="4">
        <v>3617.48</v>
      </c>
      <c r="G215" s="4">
        <v>3893.94</v>
      </c>
      <c r="H215" s="19">
        <v>4054.54</v>
      </c>
      <c r="I215" s="4">
        <v>4132.75</v>
      </c>
      <c r="J215" s="174"/>
      <c r="K215" s="4">
        <v>3245.83</v>
      </c>
      <c r="L215" s="4">
        <v>3446.01</v>
      </c>
      <c r="M215" s="4">
        <v>3718.77</v>
      </c>
      <c r="N215" s="4">
        <v>4002.97</v>
      </c>
      <c r="O215" s="4">
        <v>4168.07</v>
      </c>
      <c r="P215" s="4">
        <v>4248.47</v>
      </c>
      <c r="Q215" s="4"/>
      <c r="R215" s="4">
        <v>3245.83</v>
      </c>
      <c r="S215" s="4">
        <v>3446.01</v>
      </c>
      <c r="T215" s="4">
        <v>3718.77</v>
      </c>
      <c r="U215" s="4">
        <v>4002.97</v>
      </c>
      <c r="V215" s="4">
        <v>4168.07</v>
      </c>
      <c r="W215" s="4">
        <v>4248.47</v>
      </c>
      <c r="X215" s="4"/>
      <c r="Y215"/>
      <c r="Z215"/>
      <c r="AA215"/>
      <c r="AB215"/>
      <c r="AC215"/>
      <c r="AD215"/>
      <c r="AE215"/>
      <c r="AF215"/>
    </row>
    <row r="216" spans="1:32">
      <c r="A216" s="11" t="s">
        <v>125</v>
      </c>
      <c r="B216" s="11" t="s">
        <v>63</v>
      </c>
      <c r="C216" s="16">
        <v>0.9</v>
      </c>
      <c r="D216" s="4">
        <v>3157.42</v>
      </c>
      <c r="E216" s="4">
        <v>3352.15</v>
      </c>
      <c r="F216" s="4">
        <v>3488.72</v>
      </c>
      <c r="G216" s="4">
        <v>3893.94</v>
      </c>
      <c r="H216" s="19">
        <v>4054.54</v>
      </c>
      <c r="I216" s="4">
        <v>4132.75</v>
      </c>
      <c r="J216" s="174"/>
      <c r="K216" s="4">
        <v>3245.83</v>
      </c>
      <c r="L216" s="4">
        <v>3446.01</v>
      </c>
      <c r="M216" s="4">
        <v>3586.4</v>
      </c>
      <c r="N216" s="4">
        <v>4002.97</v>
      </c>
      <c r="O216" s="4">
        <v>4168.07</v>
      </c>
      <c r="P216" s="4">
        <v>4248.47</v>
      </c>
      <c r="Q216" s="4"/>
      <c r="R216" s="4">
        <v>3245.83</v>
      </c>
      <c r="S216" s="4">
        <v>3446.01</v>
      </c>
      <c r="T216" s="4">
        <v>3586.4</v>
      </c>
      <c r="U216" s="4">
        <v>4002.97</v>
      </c>
      <c r="V216" s="4">
        <v>4168.07</v>
      </c>
      <c r="W216" s="4">
        <v>4248.47</v>
      </c>
      <c r="X216" s="4"/>
      <c r="Y216"/>
      <c r="Z216"/>
      <c r="AA216"/>
      <c r="AB216"/>
      <c r="AC216"/>
      <c r="AD216"/>
      <c r="AE216"/>
      <c r="AF216"/>
    </row>
    <row r="217" spans="1:32">
      <c r="A217" s="11" t="s">
        <v>125</v>
      </c>
      <c r="B217" s="11" t="s">
        <v>136</v>
      </c>
      <c r="C217" s="16">
        <v>0.9</v>
      </c>
      <c r="D217" s="4">
        <v>3157.42</v>
      </c>
      <c r="E217" s="4">
        <v>3352.15</v>
      </c>
      <c r="F217" s="4">
        <v>3488.72</v>
      </c>
      <c r="G217" s="4">
        <v>3623.87</v>
      </c>
      <c r="H217" s="19">
        <v>3757.56</v>
      </c>
      <c r="I217" s="4">
        <v>3828.31</v>
      </c>
      <c r="J217" s="174"/>
      <c r="K217" s="4">
        <v>3245.83</v>
      </c>
      <c r="L217" s="4">
        <v>3446.01</v>
      </c>
      <c r="M217" s="4">
        <v>3586.4</v>
      </c>
      <c r="N217" s="4">
        <v>3725.34</v>
      </c>
      <c r="O217" s="4">
        <v>3862.77</v>
      </c>
      <c r="P217" s="4">
        <v>3935.5</v>
      </c>
      <c r="Q217" s="4"/>
      <c r="R217" s="4">
        <v>3245.83</v>
      </c>
      <c r="S217" s="4">
        <v>3446.01</v>
      </c>
      <c r="T217" s="4">
        <v>3586.4</v>
      </c>
      <c r="U217" s="4">
        <v>3725.34</v>
      </c>
      <c r="V217" s="4">
        <v>3862.77</v>
      </c>
      <c r="W217" s="4">
        <v>3935.5</v>
      </c>
      <c r="X217" s="4"/>
      <c r="Y217"/>
      <c r="Z217"/>
      <c r="AA217"/>
      <c r="AB217"/>
      <c r="AC217"/>
      <c r="AD217"/>
      <c r="AE217"/>
      <c r="AF217"/>
    </row>
    <row r="218" spans="1:32" ht="24.6" customHeight="1">
      <c r="A218" s="11" t="s">
        <v>125</v>
      </c>
      <c r="B218" s="11" t="s">
        <v>137</v>
      </c>
      <c r="C218" s="16">
        <v>0.9</v>
      </c>
      <c r="D218" s="4">
        <v>3044.22</v>
      </c>
      <c r="E218" s="4">
        <v>3233.12</v>
      </c>
      <c r="F218" s="4">
        <v>3424.73</v>
      </c>
      <c r="G218" s="4">
        <v>3623.87</v>
      </c>
      <c r="H218" s="19">
        <v>3757.56</v>
      </c>
      <c r="I218" s="4">
        <v>3828.31</v>
      </c>
      <c r="J218" s="174"/>
      <c r="K218" s="4">
        <v>3129.46</v>
      </c>
      <c r="L218" s="4">
        <v>3323.65</v>
      </c>
      <c r="M218" s="4">
        <v>3520.62</v>
      </c>
      <c r="N218" s="4">
        <v>3725.34</v>
      </c>
      <c r="O218" s="4">
        <v>3862.77</v>
      </c>
      <c r="P218" s="4">
        <v>3935.5</v>
      </c>
      <c r="Q218" s="4"/>
      <c r="R218" s="4">
        <v>3129.46</v>
      </c>
      <c r="S218" s="4">
        <v>3323.65</v>
      </c>
      <c r="T218" s="4">
        <v>3520.62</v>
      </c>
      <c r="U218" s="4">
        <v>3725.34</v>
      </c>
      <c r="V218" s="4">
        <v>3862.77</v>
      </c>
      <c r="W218" s="4">
        <v>3935.5</v>
      </c>
      <c r="X218" s="4"/>
      <c r="Y218"/>
      <c r="Z218"/>
      <c r="AA218"/>
      <c r="AB218"/>
      <c r="AC218"/>
      <c r="AD218"/>
      <c r="AE218"/>
      <c r="AF218"/>
    </row>
    <row r="219" spans="1:32" ht="18" customHeight="1">
      <c r="A219" s="11" t="s">
        <v>125</v>
      </c>
      <c r="B219" s="11" t="s">
        <v>138</v>
      </c>
      <c r="C219" s="16">
        <v>0.9</v>
      </c>
      <c r="D219" s="4">
        <v>3044.22</v>
      </c>
      <c r="E219" s="4">
        <v>3233.12</v>
      </c>
      <c r="F219" s="4">
        <v>3360.71</v>
      </c>
      <c r="G219" s="4">
        <v>3623.87</v>
      </c>
      <c r="H219" s="19">
        <v>3757.56</v>
      </c>
      <c r="I219" s="4">
        <v>3828.31</v>
      </c>
      <c r="J219" s="174"/>
      <c r="K219" s="4">
        <v>3129.46</v>
      </c>
      <c r="L219" s="4">
        <v>3323.65</v>
      </c>
      <c r="M219" s="4">
        <v>3454.81</v>
      </c>
      <c r="N219" s="4">
        <v>3725.34</v>
      </c>
      <c r="O219" s="4">
        <v>3862.77</v>
      </c>
      <c r="P219" s="4">
        <v>3935.5</v>
      </c>
      <c r="Q219" s="4"/>
      <c r="R219" s="4">
        <v>3129.46</v>
      </c>
      <c r="S219" s="4">
        <v>3323.65</v>
      </c>
      <c r="T219" s="4">
        <v>3454.81</v>
      </c>
      <c r="U219" s="4">
        <v>3725.34</v>
      </c>
      <c r="V219" s="4">
        <v>3862.77</v>
      </c>
      <c r="W219" s="4">
        <v>3935.5</v>
      </c>
      <c r="X219" s="4"/>
      <c r="Y219"/>
      <c r="Z219"/>
      <c r="AA219"/>
      <c r="AB219"/>
      <c r="AC219"/>
      <c r="AD219"/>
      <c r="AE219"/>
      <c r="AF219"/>
    </row>
    <row r="220" spans="1:32">
      <c r="A220" s="11" t="s">
        <v>125</v>
      </c>
      <c r="B220" s="11" t="s">
        <v>139</v>
      </c>
      <c r="C220" s="16">
        <v>0.9</v>
      </c>
      <c r="D220" s="4">
        <v>3044.22</v>
      </c>
      <c r="E220" s="4">
        <v>3233.12</v>
      </c>
      <c r="F220" s="4">
        <v>3360.71</v>
      </c>
      <c r="G220" s="4">
        <v>3495.85</v>
      </c>
      <c r="H220" s="19">
        <v>3621.41</v>
      </c>
      <c r="I220" s="4">
        <v>3686.39</v>
      </c>
      <c r="J220" s="174"/>
      <c r="K220" s="4">
        <v>3129.46</v>
      </c>
      <c r="L220" s="4">
        <v>3323.65</v>
      </c>
      <c r="M220" s="4">
        <v>3454.81</v>
      </c>
      <c r="N220" s="4">
        <v>3593.73</v>
      </c>
      <c r="O220" s="4">
        <v>3722.81</v>
      </c>
      <c r="P220" s="4">
        <v>3789.61</v>
      </c>
      <c r="Q220" s="4"/>
      <c r="R220" s="4">
        <v>3129.46</v>
      </c>
      <c r="S220" s="4">
        <v>3323.65</v>
      </c>
      <c r="T220" s="4">
        <v>3454.81</v>
      </c>
      <c r="U220" s="4">
        <v>3593.73</v>
      </c>
      <c r="V220" s="4">
        <v>3722.81</v>
      </c>
      <c r="W220" s="4">
        <v>3789.61</v>
      </c>
      <c r="X220" s="4"/>
      <c r="Y220"/>
      <c r="Z220"/>
      <c r="AA220"/>
      <c r="AB220"/>
      <c r="AC220"/>
      <c r="AD220"/>
      <c r="AE220"/>
      <c r="AF220"/>
    </row>
    <row r="221" spans="1:32">
      <c r="A221" s="11" t="s">
        <v>125</v>
      </c>
      <c r="B221" s="11" t="s">
        <v>140</v>
      </c>
      <c r="C221" s="16">
        <v>0.9</v>
      </c>
      <c r="D221" s="4">
        <v>2877.69</v>
      </c>
      <c r="E221" s="4">
        <v>3083.3</v>
      </c>
      <c r="F221" s="4">
        <v>3247.02</v>
      </c>
      <c r="G221" s="4">
        <v>3495.85</v>
      </c>
      <c r="H221" s="19">
        <v>3621.41</v>
      </c>
      <c r="I221" s="4">
        <v>3686.39</v>
      </c>
      <c r="J221" s="174"/>
      <c r="K221" s="4">
        <v>2958.27</v>
      </c>
      <c r="L221" s="4">
        <v>3169.63</v>
      </c>
      <c r="M221" s="4">
        <v>3337.94</v>
      </c>
      <c r="N221" s="4">
        <v>3593.73</v>
      </c>
      <c r="O221" s="4">
        <v>3722.81</v>
      </c>
      <c r="P221" s="4">
        <v>3789.61</v>
      </c>
      <c r="Q221" s="4"/>
      <c r="R221" s="4">
        <v>2958.27</v>
      </c>
      <c r="S221" s="4">
        <v>3169.63</v>
      </c>
      <c r="T221" s="4">
        <v>3337.94</v>
      </c>
      <c r="U221" s="4">
        <v>3593.73</v>
      </c>
      <c r="V221" s="4">
        <v>3722.81</v>
      </c>
      <c r="W221" s="4">
        <v>3789.61</v>
      </c>
      <c r="X221" s="4"/>
      <c r="Y221"/>
      <c r="Z221"/>
      <c r="AA221"/>
      <c r="AB221"/>
      <c r="AC221"/>
      <c r="AD221"/>
      <c r="AE221"/>
      <c r="AF221"/>
    </row>
    <row r="222" spans="1:32">
      <c r="A222" s="11" t="s">
        <v>125</v>
      </c>
      <c r="B222" s="11" t="s">
        <v>141</v>
      </c>
      <c r="C222" s="16">
        <v>0.9</v>
      </c>
      <c r="D222" s="4">
        <v>2877.69</v>
      </c>
      <c r="E222" s="4">
        <v>3083.3</v>
      </c>
      <c r="F222" s="4">
        <v>3133.31</v>
      </c>
      <c r="G222" s="4">
        <v>3247.68</v>
      </c>
      <c r="H222" s="19">
        <v>3333.48</v>
      </c>
      <c r="I222" s="4">
        <v>3412.12</v>
      </c>
      <c r="J222" s="174"/>
      <c r="K222" s="4">
        <v>2958.27</v>
      </c>
      <c r="L222" s="4">
        <v>3169.63</v>
      </c>
      <c r="M222" s="4">
        <v>3221.04</v>
      </c>
      <c r="N222" s="4">
        <v>3338.62</v>
      </c>
      <c r="O222" s="4">
        <v>3426.82</v>
      </c>
      <c r="P222" s="4">
        <v>3507.66</v>
      </c>
      <c r="Q222" s="4"/>
      <c r="R222" s="4">
        <v>2958.27</v>
      </c>
      <c r="S222" s="4">
        <v>3169.63</v>
      </c>
      <c r="T222" s="4">
        <v>3221.04</v>
      </c>
      <c r="U222" s="4">
        <v>3338.62</v>
      </c>
      <c r="V222" s="4">
        <v>3426.82</v>
      </c>
      <c r="W222" s="4">
        <v>3507.66</v>
      </c>
      <c r="X222" s="4"/>
      <c r="Y222"/>
      <c r="Z222"/>
      <c r="AA222"/>
      <c r="AB222"/>
      <c r="AC222"/>
      <c r="AD222"/>
      <c r="AE222"/>
      <c r="AF222"/>
    </row>
    <row r="223" spans="1:32">
      <c r="A223" s="11" t="s">
        <v>125</v>
      </c>
      <c r="B223" s="11" t="s">
        <v>142</v>
      </c>
      <c r="C223" s="16">
        <v>0.9</v>
      </c>
      <c r="D223" s="4">
        <v>2691.27</v>
      </c>
      <c r="E223" s="4">
        <v>2899.34</v>
      </c>
      <c r="F223" s="4">
        <v>2949.76</v>
      </c>
      <c r="G223" s="4">
        <v>3021.75</v>
      </c>
      <c r="H223" s="19">
        <v>3180.03</v>
      </c>
      <c r="I223" s="4">
        <v>3345.57</v>
      </c>
      <c r="J223" s="174"/>
      <c r="K223" s="4">
        <v>2766.63</v>
      </c>
      <c r="L223" s="4">
        <v>2980.52</v>
      </c>
      <c r="M223" s="4">
        <v>3032.35</v>
      </c>
      <c r="N223" s="4">
        <v>3106.36</v>
      </c>
      <c r="O223" s="4">
        <v>3269.07</v>
      </c>
      <c r="P223" s="4">
        <v>3439.25</v>
      </c>
      <c r="Q223" s="4"/>
      <c r="R223" s="4">
        <v>2766.63</v>
      </c>
      <c r="S223" s="4">
        <v>2980.52</v>
      </c>
      <c r="T223" s="4">
        <v>3032.35</v>
      </c>
      <c r="U223" s="4">
        <v>3106.36</v>
      </c>
      <c r="V223" s="4">
        <v>3269.07</v>
      </c>
      <c r="W223" s="4">
        <v>3439.25</v>
      </c>
      <c r="X223" s="4"/>
      <c r="Y223"/>
      <c r="Z223"/>
      <c r="AA223"/>
      <c r="AB223"/>
      <c r="AC223"/>
      <c r="AD223"/>
      <c r="AE223"/>
      <c r="AF223"/>
    </row>
    <row r="224" spans="1:32">
      <c r="A224" s="11" t="s">
        <v>125</v>
      </c>
      <c r="B224" s="274" t="s">
        <v>143</v>
      </c>
      <c r="C224" s="275">
        <v>0.9</v>
      </c>
      <c r="D224" s="276"/>
      <c r="E224" s="277">
        <v>2459.2800000000002</v>
      </c>
      <c r="F224" s="277">
        <v>2492.5</v>
      </c>
      <c r="G224" s="277">
        <v>2534.06</v>
      </c>
      <c r="H224" s="278">
        <v>2572.8000000000002</v>
      </c>
      <c r="I224" s="277">
        <v>2677.85</v>
      </c>
      <c r="J224" s="174"/>
      <c r="K224" s="280"/>
      <c r="L224" s="277">
        <v>2528.14</v>
      </c>
      <c r="M224" s="277">
        <v>2562.29</v>
      </c>
      <c r="N224" s="277">
        <v>2605.0100000000002</v>
      </c>
      <c r="O224" s="277">
        <v>2644.84</v>
      </c>
      <c r="P224" s="277">
        <v>2752.83</v>
      </c>
      <c r="Q224" s="4"/>
      <c r="R224" s="280"/>
      <c r="S224" s="277">
        <v>2528.14</v>
      </c>
      <c r="T224" s="277">
        <v>2562.29</v>
      </c>
      <c r="U224" s="277">
        <v>2605.0100000000002</v>
      </c>
      <c r="V224" s="277">
        <v>2644.84</v>
      </c>
      <c r="W224" s="277">
        <v>2752.83</v>
      </c>
      <c r="X224" s="4"/>
      <c r="Y224"/>
      <c r="Z224"/>
      <c r="AA224"/>
      <c r="AB224"/>
      <c r="AC224"/>
      <c r="AD224"/>
      <c r="AE224"/>
      <c r="AF224"/>
    </row>
    <row r="225" spans="1:32">
      <c r="A225" s="11" t="s">
        <v>125</v>
      </c>
      <c r="B225" s="11" t="s">
        <v>145</v>
      </c>
      <c r="C225" s="16">
        <v>0.9</v>
      </c>
      <c r="D225" s="4">
        <v>4613.6499999999996</v>
      </c>
      <c r="E225" s="4">
        <v>4731.2299999999996</v>
      </c>
      <c r="F225" s="4">
        <v>5313.56</v>
      </c>
      <c r="G225" s="4">
        <v>5750.27</v>
      </c>
      <c r="H225" s="19">
        <v>6405.37</v>
      </c>
      <c r="I225" s="279">
        <v>6805.71</v>
      </c>
      <c r="J225" s="174"/>
      <c r="K225" s="4">
        <v>4742.83</v>
      </c>
      <c r="L225" s="4">
        <v>4863.7</v>
      </c>
      <c r="M225" s="4">
        <v>5462.34</v>
      </c>
      <c r="N225" s="4">
        <v>5911.28</v>
      </c>
      <c r="O225" s="4">
        <v>6584.72</v>
      </c>
      <c r="P225" s="4">
        <v>6996.27</v>
      </c>
      <c r="Q225" s="4"/>
      <c r="R225" s="4" t="s">
        <v>587</v>
      </c>
      <c r="S225" s="4"/>
      <c r="T225" s="4"/>
      <c r="U225" s="4"/>
      <c r="V225" s="4"/>
      <c r="W225" s="4"/>
      <c r="X225" s="4"/>
      <c r="Y225"/>
      <c r="Z225"/>
      <c r="AA225"/>
      <c r="AB225"/>
      <c r="AC225"/>
      <c r="AD225"/>
      <c r="AE225"/>
      <c r="AF225"/>
    </row>
    <row r="226" spans="1:32">
      <c r="A226" s="11" t="s">
        <v>125</v>
      </c>
      <c r="B226" s="11" t="s">
        <v>146</v>
      </c>
      <c r="C226" s="16">
        <v>0.9</v>
      </c>
      <c r="D226" s="4">
        <v>4252.66</v>
      </c>
      <c r="E226" s="4">
        <v>4549.26</v>
      </c>
      <c r="F226" s="4">
        <v>5022.3900000000003</v>
      </c>
      <c r="G226" s="4">
        <v>5313.56</v>
      </c>
      <c r="H226" s="19">
        <v>5895.86</v>
      </c>
      <c r="I226" s="4">
        <v>6237.96</v>
      </c>
      <c r="J226" s="174"/>
      <c r="K226" s="4">
        <v>4371.7299999999996</v>
      </c>
      <c r="L226" s="4">
        <v>4676.6400000000003</v>
      </c>
      <c r="M226" s="4">
        <v>5163.0200000000004</v>
      </c>
      <c r="N226" s="4">
        <v>5462.34</v>
      </c>
      <c r="O226" s="4">
        <v>6060.94</v>
      </c>
      <c r="P226" s="4">
        <v>6412.62</v>
      </c>
      <c r="Q226" s="4"/>
      <c r="R226" s="4"/>
      <c r="S226" s="4"/>
      <c r="T226" s="4"/>
      <c r="U226" s="4"/>
      <c r="V226" s="4"/>
      <c r="W226" s="4"/>
      <c r="X226" s="4"/>
      <c r="Y226"/>
      <c r="Z226"/>
      <c r="AA226"/>
      <c r="AB226"/>
      <c r="AC226"/>
      <c r="AD226"/>
      <c r="AE226"/>
      <c r="AF226"/>
    </row>
    <row r="227" spans="1:32" ht="18" customHeight="1">
      <c r="A227" s="11" t="s">
        <v>125</v>
      </c>
      <c r="B227" s="11" t="s">
        <v>147</v>
      </c>
      <c r="C227" s="16"/>
      <c r="D227" s="4"/>
      <c r="E227" s="4"/>
      <c r="F227" s="4"/>
      <c r="G227" s="4"/>
      <c r="H227" s="19"/>
      <c r="I227" s="4"/>
      <c r="J227" s="174"/>
      <c r="K227" s="4"/>
      <c r="L227" s="4"/>
      <c r="M227" s="4"/>
      <c r="N227" s="4"/>
      <c r="O227" s="4"/>
      <c r="P227" s="4"/>
      <c r="Q227" s="4"/>
      <c r="R227" s="4"/>
      <c r="S227" s="4"/>
      <c r="T227" s="4"/>
      <c r="U227" s="4"/>
      <c r="V227" s="4"/>
      <c r="W227" s="4"/>
      <c r="X227" s="4"/>
      <c r="Y227"/>
      <c r="Z227"/>
      <c r="AA227"/>
      <c r="AB227"/>
      <c r="AC227"/>
      <c r="AD227"/>
      <c r="AE227"/>
      <c r="AF227"/>
    </row>
    <row r="228" spans="1:32" ht="18" customHeight="1">
      <c r="A228" s="11" t="s">
        <v>125</v>
      </c>
      <c r="B228" s="11" t="s">
        <v>148</v>
      </c>
      <c r="C228" s="16">
        <v>0.9</v>
      </c>
      <c r="D228" s="4">
        <v>4162.9799999999996</v>
      </c>
      <c r="E228" s="4">
        <v>4454.6499999999996</v>
      </c>
      <c r="F228" s="4">
        <v>4774.93</v>
      </c>
      <c r="G228" s="4">
        <v>5167.97</v>
      </c>
      <c r="H228" s="19">
        <v>5604.7</v>
      </c>
      <c r="I228" s="4">
        <v>5866.74</v>
      </c>
      <c r="J228" s="174"/>
      <c r="K228" s="4">
        <v>4279.54</v>
      </c>
      <c r="L228" s="4">
        <v>4579.38</v>
      </c>
      <c r="M228" s="4">
        <v>4908.63</v>
      </c>
      <c r="N228" s="4">
        <v>5312.67</v>
      </c>
      <c r="O228" s="4">
        <v>5761.63</v>
      </c>
      <c r="P228" s="4">
        <v>6031.01</v>
      </c>
      <c r="Q228" s="4"/>
      <c r="R228" s="4"/>
      <c r="S228" s="4"/>
      <c r="T228" s="4"/>
      <c r="U228" s="4"/>
      <c r="V228" s="4"/>
      <c r="W228" s="4"/>
      <c r="X228" s="4"/>
      <c r="Y228"/>
      <c r="Z228"/>
      <c r="AA228"/>
      <c r="AB228"/>
      <c r="AC228"/>
      <c r="AD228"/>
      <c r="AE228"/>
      <c r="AF228"/>
    </row>
    <row r="229" spans="1:32" ht="18" customHeight="1">
      <c r="A229" s="11" t="s">
        <v>125</v>
      </c>
      <c r="B229" s="11" t="s">
        <v>149</v>
      </c>
      <c r="C229" s="16">
        <v>0.9</v>
      </c>
      <c r="D229" s="4">
        <v>4011.52</v>
      </c>
      <c r="E229" s="4">
        <v>4294.49</v>
      </c>
      <c r="F229" s="4">
        <v>4585.66</v>
      </c>
      <c r="G229" s="4">
        <v>4920.5</v>
      </c>
      <c r="H229" s="19">
        <v>5459.14</v>
      </c>
      <c r="I229" s="4">
        <v>5692.04</v>
      </c>
      <c r="J229" s="174"/>
      <c r="K229" s="4">
        <v>4123.84</v>
      </c>
      <c r="L229" s="4">
        <v>4414.74</v>
      </c>
      <c r="M229" s="4">
        <v>4714.0600000000004</v>
      </c>
      <c r="N229" s="4">
        <v>5058.2700000000004</v>
      </c>
      <c r="O229" s="4">
        <v>5612</v>
      </c>
      <c r="P229" s="4">
        <v>5851.42</v>
      </c>
      <c r="Q229" s="4"/>
      <c r="R229" s="4"/>
      <c r="S229" s="4"/>
      <c r="T229" s="4"/>
      <c r="U229" s="4"/>
      <c r="V229" s="4"/>
      <c r="W229" s="4"/>
      <c r="X229" s="4"/>
      <c r="Y229"/>
      <c r="Z229"/>
      <c r="AA229"/>
      <c r="AB229"/>
      <c r="AC229"/>
      <c r="AD229"/>
      <c r="AE229"/>
      <c r="AF229"/>
    </row>
    <row r="230" spans="1:32" ht="18" customHeight="1">
      <c r="A230" s="11" t="s">
        <v>125</v>
      </c>
      <c r="B230" s="11" t="s">
        <v>150</v>
      </c>
      <c r="C230" s="16">
        <v>0.9</v>
      </c>
      <c r="D230" s="4">
        <v>3972.18</v>
      </c>
      <c r="E230" s="4">
        <v>4251.71</v>
      </c>
      <c r="F230" s="4">
        <v>4576.3900000000003</v>
      </c>
      <c r="G230" s="4">
        <v>4905.62</v>
      </c>
      <c r="H230" s="19">
        <v>5269.58</v>
      </c>
      <c r="I230" s="4">
        <v>5524.33</v>
      </c>
      <c r="J230" s="174"/>
      <c r="K230" s="4">
        <v>4083.4</v>
      </c>
      <c r="L230" s="4">
        <v>4370.76</v>
      </c>
      <c r="M230" s="4">
        <v>4704.53</v>
      </c>
      <c r="N230" s="4">
        <v>5042.9799999999996</v>
      </c>
      <c r="O230" s="4">
        <v>5417.13</v>
      </c>
      <c r="P230" s="4">
        <v>5679.01</v>
      </c>
      <c r="Q230" s="4"/>
      <c r="R230" s="4"/>
      <c r="S230" s="4"/>
      <c r="T230" s="4"/>
      <c r="U230" s="4"/>
      <c r="V230" s="4"/>
      <c r="W230" s="4"/>
      <c r="X230" s="4"/>
      <c r="Y230"/>
      <c r="Z230"/>
      <c r="AA230"/>
      <c r="AB230"/>
      <c r="AC230"/>
      <c r="AD230"/>
      <c r="AE230"/>
      <c r="AF230"/>
    </row>
    <row r="231" spans="1:32" ht="18" customHeight="1">
      <c r="A231" s="11" t="s">
        <v>125</v>
      </c>
      <c r="B231" s="11" t="s">
        <v>151</v>
      </c>
      <c r="C231" s="16"/>
      <c r="D231" s="4"/>
      <c r="E231" s="4"/>
      <c r="F231" s="4"/>
      <c r="G231" s="4"/>
      <c r="H231" s="19"/>
      <c r="I231" s="4"/>
      <c r="J231" s="174"/>
      <c r="K231" s="4"/>
      <c r="L231" s="4"/>
      <c r="M231" s="4"/>
      <c r="N231" s="4"/>
      <c r="O231" s="4"/>
      <c r="P231" s="4"/>
      <c r="Q231" s="4"/>
      <c r="R231" s="4"/>
      <c r="S231" s="4"/>
      <c r="T231" s="4"/>
      <c r="U231" s="4"/>
      <c r="V231" s="4"/>
      <c r="W231" s="4"/>
      <c r="X231" s="4"/>
      <c r="Y231"/>
      <c r="Z231"/>
      <c r="AA231"/>
      <c r="AB231"/>
      <c r="AC231"/>
      <c r="AD231"/>
      <c r="AE231"/>
      <c r="AF231"/>
    </row>
    <row r="232" spans="1:32" ht="18" customHeight="1">
      <c r="A232" s="11" t="s">
        <v>125</v>
      </c>
      <c r="B232" s="11" t="s">
        <v>152</v>
      </c>
      <c r="C232" s="16">
        <v>0.9</v>
      </c>
      <c r="D232" s="4">
        <v>3879.09</v>
      </c>
      <c r="E232" s="4">
        <v>4150.1000000000004</v>
      </c>
      <c r="F232" s="4">
        <v>4512.88</v>
      </c>
      <c r="G232" s="4">
        <v>4804.0200000000004</v>
      </c>
      <c r="H232" s="19">
        <v>5167.97</v>
      </c>
      <c r="I232" s="4">
        <v>5349.92</v>
      </c>
      <c r="J232" s="174"/>
      <c r="K232" s="4">
        <v>3987.7</v>
      </c>
      <c r="L232" s="4">
        <v>4266.3</v>
      </c>
      <c r="M232" s="4">
        <v>4639.24</v>
      </c>
      <c r="N232" s="4">
        <v>4938.53</v>
      </c>
      <c r="O232" s="4">
        <v>5312.67</v>
      </c>
      <c r="P232" s="4">
        <v>5499.72</v>
      </c>
      <c r="Q232" s="4"/>
      <c r="R232" s="4"/>
      <c r="S232" s="4"/>
      <c r="T232" s="4"/>
      <c r="U232" s="4"/>
      <c r="V232" s="4"/>
      <c r="W232" s="4"/>
      <c r="X232" s="4"/>
      <c r="Y232"/>
      <c r="Z232"/>
      <c r="AA232"/>
      <c r="AB232"/>
      <c r="AC232"/>
      <c r="AD232"/>
      <c r="AE232"/>
      <c r="AF232"/>
    </row>
    <row r="233" spans="1:32" ht="18" customHeight="1">
      <c r="A233" s="11" t="s">
        <v>125</v>
      </c>
      <c r="B233" s="11" t="s">
        <v>153</v>
      </c>
      <c r="C233" s="16">
        <v>0.9</v>
      </c>
      <c r="D233" s="4">
        <v>3866.72</v>
      </c>
      <c r="E233" s="4">
        <v>4138.03</v>
      </c>
      <c r="F233" s="4">
        <v>4486.97</v>
      </c>
      <c r="G233" s="4">
        <v>4792.67</v>
      </c>
      <c r="H233" s="19">
        <v>5171.18</v>
      </c>
      <c r="I233" s="4">
        <v>5331.33</v>
      </c>
      <c r="J233" s="174"/>
      <c r="K233" s="4">
        <v>3974.99</v>
      </c>
      <c r="L233" s="4">
        <v>4253.8900000000003</v>
      </c>
      <c r="M233" s="4">
        <v>4612.6099999999997</v>
      </c>
      <c r="N233" s="4">
        <v>4926.8599999999997</v>
      </c>
      <c r="O233" s="4">
        <v>5315.97</v>
      </c>
      <c r="P233" s="4">
        <v>5480.61</v>
      </c>
      <c r="Q233" s="4"/>
      <c r="R233" s="4"/>
      <c r="S233" s="4"/>
      <c r="T233" s="4"/>
      <c r="U233" s="4"/>
      <c r="V233" s="4"/>
      <c r="W233" s="4"/>
      <c r="X233" s="4"/>
      <c r="Y233"/>
      <c r="Z233"/>
      <c r="AA233"/>
      <c r="AB233"/>
      <c r="AC233"/>
      <c r="AD233"/>
      <c r="AE233"/>
      <c r="AF233"/>
    </row>
    <row r="234" spans="1:32" ht="18" customHeight="1">
      <c r="A234" s="11" t="s">
        <v>125</v>
      </c>
      <c r="B234" s="11" t="s">
        <v>154</v>
      </c>
      <c r="C234" s="16">
        <v>0.9</v>
      </c>
      <c r="D234" s="4">
        <v>3814.87</v>
      </c>
      <c r="E234" s="4">
        <v>4081.18</v>
      </c>
      <c r="F234" s="4">
        <v>4268.87</v>
      </c>
      <c r="G234" s="4">
        <v>4735.2700000000004</v>
      </c>
      <c r="H234" s="19">
        <v>5099.2</v>
      </c>
      <c r="I234" s="4">
        <v>5317.56</v>
      </c>
      <c r="J234" s="174"/>
      <c r="K234" s="4">
        <v>3921.69</v>
      </c>
      <c r="L234" s="4">
        <v>4195.45</v>
      </c>
      <c r="M234" s="4">
        <v>4388.3999999999996</v>
      </c>
      <c r="N234" s="4">
        <v>4867.8599999999997</v>
      </c>
      <c r="O234" s="4">
        <v>5241.9799999999996</v>
      </c>
      <c r="P234" s="4">
        <v>5466.45</v>
      </c>
      <c r="Q234" s="4"/>
      <c r="R234" s="4"/>
      <c r="S234" s="4"/>
      <c r="T234" s="4"/>
      <c r="U234" s="4"/>
      <c r="V234" s="4"/>
      <c r="W234" s="4"/>
      <c r="X234" s="4"/>
      <c r="Y234"/>
      <c r="Z234"/>
      <c r="AA234"/>
      <c r="AB234"/>
      <c r="AC234"/>
      <c r="AD234"/>
      <c r="AE234"/>
      <c r="AF234"/>
    </row>
    <row r="235" spans="1:32" ht="18" customHeight="1">
      <c r="A235" s="11" t="s">
        <v>125</v>
      </c>
      <c r="B235" s="11" t="s">
        <v>155</v>
      </c>
      <c r="C235" s="16">
        <v>0.9</v>
      </c>
      <c r="D235" s="4">
        <v>3747.25</v>
      </c>
      <c r="E235" s="4">
        <v>4006.64</v>
      </c>
      <c r="F235" s="4">
        <v>4193.13</v>
      </c>
      <c r="G235" s="4">
        <v>4658.46</v>
      </c>
      <c r="H235" s="19">
        <v>5022.3900000000003</v>
      </c>
      <c r="I235" s="4">
        <v>5240.74</v>
      </c>
      <c r="J235" s="174"/>
      <c r="K235" s="4">
        <v>3852.17</v>
      </c>
      <c r="L235" s="4">
        <v>4118.83</v>
      </c>
      <c r="M235" s="4">
        <v>4310.54</v>
      </c>
      <c r="N235" s="4">
        <v>4788.8999999999996</v>
      </c>
      <c r="O235" s="4">
        <v>5163.0200000000004</v>
      </c>
      <c r="P235" s="4">
        <v>5387.48</v>
      </c>
      <c r="Q235" s="4"/>
      <c r="R235" s="4"/>
      <c r="S235" s="4"/>
      <c r="T235" s="4"/>
      <c r="U235" s="4"/>
      <c r="V235" s="4"/>
      <c r="W235" s="4"/>
      <c r="X235" s="4"/>
      <c r="Y235"/>
      <c r="Z235"/>
      <c r="AA235"/>
      <c r="AB235"/>
      <c r="AC235"/>
      <c r="AD235"/>
      <c r="AE235"/>
      <c r="AF235"/>
    </row>
    <row r="236" spans="1:32" ht="18" customHeight="1">
      <c r="A236" s="11" t="s">
        <v>125</v>
      </c>
      <c r="B236" s="11" t="s">
        <v>156</v>
      </c>
      <c r="C236" s="16">
        <v>0.9</v>
      </c>
      <c r="D236" s="4">
        <v>3555</v>
      </c>
      <c r="E236" s="4">
        <v>3788.55</v>
      </c>
      <c r="F236" s="4">
        <v>4061.5</v>
      </c>
      <c r="G236" s="4">
        <v>4465.46</v>
      </c>
      <c r="H236" s="19">
        <v>4847.59</v>
      </c>
      <c r="I236" s="4">
        <v>5142.38</v>
      </c>
      <c r="J236" s="174"/>
      <c r="K236" s="4">
        <v>3654.54</v>
      </c>
      <c r="L236" s="4">
        <v>3894.63</v>
      </c>
      <c r="M236" s="4">
        <v>4175.22</v>
      </c>
      <c r="N236" s="4">
        <v>4590.49</v>
      </c>
      <c r="O236" s="4">
        <v>4983.32</v>
      </c>
      <c r="P236" s="4">
        <v>5286.37</v>
      </c>
      <c r="Q236" s="4"/>
      <c r="R236" s="4"/>
      <c r="S236" s="4"/>
      <c r="T236" s="4"/>
      <c r="U236" s="4"/>
      <c r="V236" s="4"/>
      <c r="W236" s="4"/>
      <c r="X236" s="4"/>
      <c r="Y236"/>
      <c r="Z236"/>
      <c r="AA236"/>
      <c r="AB236"/>
      <c r="AC236"/>
      <c r="AD236"/>
      <c r="AE236"/>
      <c r="AF236"/>
    </row>
    <row r="237" spans="1:32" ht="18" customHeight="1">
      <c r="A237" s="11" t="s">
        <v>125</v>
      </c>
      <c r="B237" s="11" t="s">
        <v>157</v>
      </c>
      <c r="C237" s="16">
        <v>0.9</v>
      </c>
      <c r="D237" s="4">
        <v>3486.87</v>
      </c>
      <c r="E237" s="4">
        <v>3715.08</v>
      </c>
      <c r="F237" s="4">
        <v>3990.69</v>
      </c>
      <c r="G237" s="4">
        <v>4401.8</v>
      </c>
      <c r="H237" s="19">
        <v>4782.1099999999997</v>
      </c>
      <c r="I237" s="4">
        <v>5073.6499999999996</v>
      </c>
      <c r="J237" s="174"/>
      <c r="K237" s="4">
        <v>3584.5</v>
      </c>
      <c r="L237" s="4">
        <v>3819.1</v>
      </c>
      <c r="M237" s="4">
        <v>4102.43</v>
      </c>
      <c r="N237" s="4">
        <v>4525.05</v>
      </c>
      <c r="O237" s="4">
        <v>4916.01</v>
      </c>
      <c r="P237" s="4">
        <v>5215.71</v>
      </c>
      <c r="Q237" s="4"/>
      <c r="R237" s="4"/>
      <c r="S237" s="4"/>
      <c r="T237" s="4"/>
      <c r="U237" s="4"/>
      <c r="V237" s="4"/>
      <c r="W237" s="4"/>
      <c r="X237" s="4"/>
      <c r="Y237"/>
      <c r="Z237"/>
      <c r="AA237"/>
      <c r="AB237"/>
      <c r="AC237"/>
      <c r="AD237"/>
      <c r="AE237"/>
      <c r="AF237"/>
    </row>
    <row r="238" spans="1:32" ht="18" customHeight="1">
      <c r="A238" s="11" t="s">
        <v>125</v>
      </c>
      <c r="B238" s="11" t="s">
        <v>158</v>
      </c>
      <c r="C238" s="16">
        <v>0.9</v>
      </c>
      <c r="D238" s="4">
        <v>3419.75</v>
      </c>
      <c r="E238" s="4">
        <v>3642.55</v>
      </c>
      <c r="F238" s="4">
        <v>3876.13</v>
      </c>
      <c r="G238" s="4">
        <v>4106.1499999999996</v>
      </c>
      <c r="H238" s="19">
        <v>4331.1099999999997</v>
      </c>
      <c r="I238" s="4">
        <v>4563.53</v>
      </c>
      <c r="J238" s="174"/>
      <c r="K238" s="4">
        <v>3515.5</v>
      </c>
      <c r="L238" s="4">
        <v>3744.54</v>
      </c>
      <c r="M238" s="4">
        <v>3984.66</v>
      </c>
      <c r="N238" s="4">
        <v>4221.12</v>
      </c>
      <c r="O238" s="4">
        <v>4452.38</v>
      </c>
      <c r="P238" s="4">
        <v>4691.3100000000004</v>
      </c>
      <c r="Q238" s="4"/>
      <c r="R238" s="4"/>
      <c r="S238" s="4"/>
      <c r="T238" s="4"/>
      <c r="U238" s="4"/>
      <c r="V238" s="4"/>
      <c r="W238" s="4"/>
      <c r="X238" s="4"/>
      <c r="Y238"/>
      <c r="Z238"/>
      <c r="AA238"/>
      <c r="AB238"/>
      <c r="AC238"/>
      <c r="AD238"/>
      <c r="AE238"/>
      <c r="AF238"/>
    </row>
    <row r="239" spans="1:32" ht="18" customHeight="1">
      <c r="A239" s="11" t="s">
        <v>125</v>
      </c>
      <c r="B239" s="11" t="s">
        <v>159</v>
      </c>
      <c r="C239" s="16">
        <v>0.9</v>
      </c>
      <c r="D239" s="4">
        <v>3338.89</v>
      </c>
      <c r="E239" s="4">
        <v>3555.71</v>
      </c>
      <c r="F239" s="4">
        <v>3773.14</v>
      </c>
      <c r="G239" s="4">
        <v>3999.44</v>
      </c>
      <c r="H239" s="19">
        <v>4171.62</v>
      </c>
      <c r="I239" s="4">
        <v>4425.55</v>
      </c>
      <c r="J239" s="174"/>
      <c r="K239" s="4">
        <v>3432.38</v>
      </c>
      <c r="L239" s="4">
        <v>3655.27</v>
      </c>
      <c r="M239" s="4">
        <v>3878.79</v>
      </c>
      <c r="N239" s="4">
        <v>4111.42</v>
      </c>
      <c r="O239" s="4">
        <v>4288.43</v>
      </c>
      <c r="P239" s="4">
        <v>4549.47</v>
      </c>
      <c r="Q239" s="4"/>
      <c r="R239" s="4"/>
      <c r="S239" s="4"/>
      <c r="T239" s="4"/>
      <c r="U239" s="4"/>
      <c r="V239" s="4"/>
      <c r="W239" s="4"/>
      <c r="X239" s="4"/>
      <c r="Y239"/>
      <c r="Z239"/>
      <c r="AA239"/>
      <c r="AB239"/>
      <c r="AC239"/>
      <c r="AD239"/>
      <c r="AE239"/>
      <c r="AF239"/>
    </row>
    <row r="240" spans="1:32" ht="18" customHeight="1">
      <c r="A240" s="11" t="s">
        <v>125</v>
      </c>
      <c r="B240" s="11" t="s">
        <v>160</v>
      </c>
      <c r="C240" s="16">
        <v>0.9</v>
      </c>
      <c r="D240" s="4">
        <v>3207.56</v>
      </c>
      <c r="E240" s="4">
        <v>3414.56</v>
      </c>
      <c r="F240" s="4">
        <v>3603.42</v>
      </c>
      <c r="G240" s="4">
        <v>3731.42</v>
      </c>
      <c r="H240" s="19">
        <v>3856.29</v>
      </c>
      <c r="I240" s="4">
        <v>4054.65</v>
      </c>
      <c r="J240" s="174"/>
      <c r="K240" s="4">
        <v>3297.37</v>
      </c>
      <c r="L240" s="4">
        <v>3510.17</v>
      </c>
      <c r="M240" s="4">
        <v>3704.32</v>
      </c>
      <c r="N240" s="4">
        <v>3835.9</v>
      </c>
      <c r="O240" s="4">
        <v>3964.27</v>
      </c>
      <c r="P240" s="4">
        <v>4168.18</v>
      </c>
      <c r="Q240" s="4"/>
      <c r="R240" s="4"/>
      <c r="S240" s="4"/>
      <c r="T240" s="4"/>
      <c r="U240" s="4"/>
      <c r="V240" s="4"/>
      <c r="W240" s="4"/>
      <c r="X240" s="4"/>
      <c r="Y240"/>
      <c r="Z240"/>
      <c r="AA240"/>
      <c r="AB240"/>
      <c r="AC240"/>
      <c r="AD240"/>
      <c r="AE240"/>
      <c r="AF240"/>
    </row>
    <row r="241" spans="1:32" ht="18" customHeight="1">
      <c r="A241" s="11" t="s">
        <v>125</v>
      </c>
      <c r="B241" s="11" t="s">
        <v>161</v>
      </c>
      <c r="C241" s="16">
        <v>0.9</v>
      </c>
      <c r="D241" s="4">
        <v>3040.19</v>
      </c>
      <c r="E241" s="4">
        <v>3235.26</v>
      </c>
      <c r="F241" s="4">
        <v>3416.59</v>
      </c>
      <c r="G241" s="4">
        <v>3583.03</v>
      </c>
      <c r="H241" s="19">
        <v>3659.3</v>
      </c>
      <c r="I241" s="4">
        <v>3750.51</v>
      </c>
      <c r="J241" s="174"/>
      <c r="K241" s="4">
        <v>3125.32</v>
      </c>
      <c r="L241" s="4">
        <v>3325.85</v>
      </c>
      <c r="M241" s="4">
        <v>3512.25</v>
      </c>
      <c r="N241" s="4">
        <v>3683.35</v>
      </c>
      <c r="O241" s="4">
        <v>3761.76</v>
      </c>
      <c r="P241" s="4">
        <v>3855.52</v>
      </c>
      <c r="Q241" s="4"/>
      <c r="R241" s="4"/>
      <c r="S241" s="4"/>
      <c r="T241" s="4"/>
      <c r="U241" s="4"/>
      <c r="V241" s="4"/>
      <c r="W241" s="4"/>
      <c r="X241" s="4"/>
      <c r="Y241"/>
      <c r="Z241"/>
      <c r="AA241"/>
      <c r="AB241"/>
      <c r="AC241"/>
      <c r="AD241"/>
      <c r="AE241"/>
      <c r="AF241"/>
    </row>
    <row r="242" spans="1:32" ht="18" customHeight="1">
      <c r="A242" s="11" t="s">
        <v>125</v>
      </c>
      <c r="B242" s="11" t="s">
        <v>162</v>
      </c>
      <c r="C242" s="16">
        <v>0.9</v>
      </c>
      <c r="D242" s="4">
        <v>2834.12</v>
      </c>
      <c r="E242" s="4">
        <v>2953.51</v>
      </c>
      <c r="F242" s="4">
        <v>3041.85</v>
      </c>
      <c r="G242" s="4">
        <v>3137.76</v>
      </c>
      <c r="H242" s="19">
        <v>3245.64</v>
      </c>
      <c r="I242" s="4">
        <v>3353.54</v>
      </c>
      <c r="J242" s="174"/>
      <c r="K242" s="4">
        <v>2913.48</v>
      </c>
      <c r="L242" s="4">
        <v>3036.21</v>
      </c>
      <c r="M242" s="4">
        <v>3127.02</v>
      </c>
      <c r="N242" s="4">
        <v>3225.62</v>
      </c>
      <c r="O242" s="4">
        <v>3336.52</v>
      </c>
      <c r="P242" s="4">
        <v>3447.44</v>
      </c>
      <c r="Q242" s="4"/>
      <c r="R242" s="4"/>
      <c r="S242" s="4"/>
      <c r="T242" s="4"/>
      <c r="U242" s="4"/>
      <c r="V242" s="4"/>
      <c r="W242" s="4"/>
      <c r="X242" s="4"/>
      <c r="Y242"/>
      <c r="Z242"/>
      <c r="AA242"/>
      <c r="AB242"/>
      <c r="AC242"/>
      <c r="AD242"/>
      <c r="AE242"/>
      <c r="AF242"/>
    </row>
    <row r="243" spans="1:32" ht="18" customHeight="1">
      <c r="A243" s="331" t="s">
        <v>433</v>
      </c>
      <c r="B243" s="331"/>
      <c r="C243" s="331"/>
      <c r="D243" s="331"/>
      <c r="E243" s="331"/>
      <c r="F243" s="331"/>
      <c r="G243" s="331"/>
      <c r="H243" s="331"/>
      <c r="I243" s="331"/>
      <c r="P243" s="174"/>
      <c r="Q243" s="205"/>
      <c r="X243"/>
      <c r="Y243"/>
      <c r="Z243"/>
      <c r="AA243"/>
      <c r="AB243"/>
      <c r="AC243"/>
      <c r="AD243"/>
      <c r="AE243"/>
      <c r="AF243"/>
    </row>
    <row r="244" spans="1:32" ht="18" customHeight="1">
      <c r="A244" s="11" t="s">
        <v>184</v>
      </c>
      <c r="B244" s="11" t="s">
        <v>31</v>
      </c>
      <c r="C244" s="48">
        <v>0.72519999999999996</v>
      </c>
      <c r="D244" s="251">
        <v>4569.66</v>
      </c>
      <c r="E244" s="251">
        <v>4686.08</v>
      </c>
      <c r="F244" s="251">
        <v>5262.87</v>
      </c>
      <c r="G244" s="251">
        <v>5695.42</v>
      </c>
      <c r="H244" s="263">
        <v>6344.27</v>
      </c>
      <c r="I244" s="251">
        <v>6740.77</v>
      </c>
      <c r="J244" s="250"/>
      <c r="K244" s="250"/>
      <c r="L244" s="250"/>
      <c r="M244" s="250"/>
      <c r="N244" s="250"/>
      <c r="O244" s="250"/>
      <c r="Q244" s="205"/>
      <c r="X244"/>
      <c r="Y244"/>
      <c r="Z244"/>
      <c r="AA244"/>
      <c r="AB244"/>
      <c r="AC244"/>
      <c r="AD244"/>
      <c r="AE244"/>
      <c r="AF244"/>
    </row>
    <row r="245" spans="1:32" ht="18" customHeight="1">
      <c r="A245" s="11" t="s">
        <v>184</v>
      </c>
      <c r="B245" s="11" t="s">
        <v>30</v>
      </c>
      <c r="C245" s="48">
        <v>0.72519999999999996</v>
      </c>
      <c r="D245" s="251">
        <v>4213.28</v>
      </c>
      <c r="E245" s="251">
        <v>4505.8599999999997</v>
      </c>
      <c r="F245" s="251">
        <v>4974.47</v>
      </c>
      <c r="G245" s="251">
        <v>5262.87</v>
      </c>
      <c r="H245" s="263">
        <v>5839.6</v>
      </c>
      <c r="I245" s="251">
        <v>6178.44</v>
      </c>
      <c r="J245" s="250"/>
      <c r="K245" s="250"/>
      <c r="L245" s="250"/>
      <c r="M245" s="250"/>
      <c r="N245" s="250"/>
      <c r="O245" s="250"/>
      <c r="P245" s="205"/>
      <c r="Q245" s="205"/>
      <c r="X245"/>
      <c r="Y245"/>
      <c r="Z245"/>
      <c r="AA245"/>
      <c r="AB245"/>
      <c r="AC245"/>
      <c r="AD245"/>
      <c r="AE245"/>
      <c r="AF245"/>
    </row>
    <row r="246" spans="1:32" ht="18" customHeight="1">
      <c r="A246" s="11" t="s">
        <v>184</v>
      </c>
      <c r="B246" s="11" t="s">
        <v>29</v>
      </c>
      <c r="C246" s="48">
        <v>0.72519999999999996</v>
      </c>
      <c r="D246" s="251">
        <v>4127.04</v>
      </c>
      <c r="E246" s="251">
        <v>4412.1499999999996</v>
      </c>
      <c r="F246" s="251">
        <v>4729.3500000000004</v>
      </c>
      <c r="G246" s="251">
        <v>5118.66</v>
      </c>
      <c r="H246" s="263">
        <v>5551.22</v>
      </c>
      <c r="I246" s="251">
        <v>5810.77</v>
      </c>
      <c r="J246" s="250"/>
      <c r="K246" s="250"/>
      <c r="L246" s="250"/>
      <c r="M246" s="250"/>
      <c r="N246" s="250"/>
      <c r="O246" s="250"/>
      <c r="P246" s="205"/>
      <c r="Q246" s="205"/>
      <c r="X246"/>
      <c r="Y246"/>
      <c r="Z246"/>
      <c r="AA246"/>
      <c r="AB246"/>
      <c r="AC246"/>
      <c r="AD246"/>
      <c r="AE246"/>
      <c r="AF246"/>
    </row>
    <row r="247" spans="1:32" ht="18" customHeight="1">
      <c r="A247" s="11" t="s">
        <v>184</v>
      </c>
      <c r="B247" s="11" t="s">
        <v>28</v>
      </c>
      <c r="C247" s="48">
        <v>0.72519999999999996</v>
      </c>
      <c r="D247" s="251">
        <v>3981.24</v>
      </c>
      <c r="E247" s="251">
        <v>4253.5</v>
      </c>
      <c r="F247" s="251">
        <v>4541.93</v>
      </c>
      <c r="G247" s="251">
        <v>4873.55</v>
      </c>
      <c r="H247" s="263">
        <v>5407.05</v>
      </c>
      <c r="I247" s="251">
        <v>5637.73</v>
      </c>
      <c r="J247" s="250"/>
      <c r="K247" s="250"/>
      <c r="L247" s="250"/>
      <c r="M247" s="250"/>
      <c r="N247" s="250"/>
      <c r="O247" s="250"/>
      <c r="P247" s="205"/>
      <c r="Q247" s="205"/>
      <c r="X247"/>
      <c r="Y247"/>
      <c r="Z247"/>
      <c r="AA247"/>
      <c r="AB247"/>
      <c r="AC247"/>
      <c r="AD247"/>
      <c r="AE247"/>
      <c r="AF247"/>
    </row>
    <row r="248" spans="1:32" ht="18" customHeight="1">
      <c r="A248" s="11" t="s">
        <v>184</v>
      </c>
      <c r="B248" s="11" t="s">
        <v>9</v>
      </c>
      <c r="C248" s="48">
        <v>0.72519999999999996</v>
      </c>
      <c r="D248" s="251">
        <v>3943.21</v>
      </c>
      <c r="E248" s="251">
        <v>4212.1099999999997</v>
      </c>
      <c r="F248" s="251">
        <v>4532.6000000000004</v>
      </c>
      <c r="G248" s="251">
        <v>4858.6000000000004</v>
      </c>
      <c r="H248" s="263">
        <v>5219.1099999999997</v>
      </c>
      <c r="I248" s="251">
        <v>5471.42</v>
      </c>
      <c r="J248" s="250"/>
      <c r="K248" s="250"/>
      <c r="L248" s="250"/>
      <c r="M248" s="250"/>
      <c r="N248" s="250"/>
      <c r="O248" s="250"/>
      <c r="P248" s="205"/>
      <c r="Q248" s="205"/>
      <c r="X248"/>
      <c r="Y248"/>
      <c r="Z248"/>
      <c r="AA248"/>
      <c r="AB248"/>
      <c r="AC248"/>
      <c r="AD248"/>
      <c r="AE248"/>
      <c r="AF248"/>
    </row>
    <row r="249" spans="1:32" ht="18" customHeight="1">
      <c r="A249" s="11" t="s">
        <v>184</v>
      </c>
      <c r="B249" s="11" t="s">
        <v>4</v>
      </c>
      <c r="C249" s="48">
        <v>0.72519999999999996</v>
      </c>
      <c r="D249" s="251">
        <v>3850.89</v>
      </c>
      <c r="E249" s="251">
        <v>4112.92</v>
      </c>
      <c r="F249" s="251">
        <v>4469.82</v>
      </c>
      <c r="G249" s="251">
        <v>4758.17</v>
      </c>
      <c r="H249" s="263">
        <v>5118.66</v>
      </c>
      <c r="I249" s="251">
        <v>5298.89</v>
      </c>
      <c r="J249" s="250"/>
      <c r="K249" s="250"/>
      <c r="L249" s="250"/>
      <c r="M249" s="250"/>
      <c r="N249" s="250"/>
      <c r="O249" s="250"/>
      <c r="P249" s="205"/>
      <c r="Q249" s="205"/>
      <c r="X249"/>
      <c r="Y249"/>
      <c r="Z249"/>
      <c r="AA249"/>
      <c r="AB249"/>
      <c r="AC249"/>
      <c r="AD249"/>
      <c r="AE249"/>
      <c r="AF249"/>
    </row>
    <row r="250" spans="1:32" ht="18" customHeight="1">
      <c r="A250" s="11" t="s">
        <v>184</v>
      </c>
      <c r="B250" s="11" t="s">
        <v>3</v>
      </c>
      <c r="C250" s="48">
        <v>0.72519999999999996</v>
      </c>
      <c r="D250" s="251">
        <v>3840.77</v>
      </c>
      <c r="E250" s="251">
        <v>4102.0600000000004</v>
      </c>
      <c r="F250" s="251">
        <v>4444.03</v>
      </c>
      <c r="G250" s="251">
        <v>4746.82</v>
      </c>
      <c r="H250" s="263">
        <v>5121.72</v>
      </c>
      <c r="I250" s="251">
        <v>5280.32</v>
      </c>
      <c r="J250" s="250"/>
      <c r="K250" s="250"/>
      <c r="L250" s="250"/>
      <c r="M250" s="250"/>
      <c r="N250" s="250"/>
      <c r="O250" s="250"/>
      <c r="P250" s="205"/>
      <c r="Q250" s="205"/>
      <c r="X250"/>
      <c r="Y250"/>
      <c r="Z250"/>
      <c r="AA250"/>
      <c r="AB250"/>
      <c r="AC250"/>
      <c r="AD250"/>
      <c r="AE250"/>
      <c r="AF250"/>
    </row>
    <row r="251" spans="1:32" ht="18" customHeight="1">
      <c r="A251" s="11" t="s">
        <v>184</v>
      </c>
      <c r="B251" s="11" t="s">
        <v>57</v>
      </c>
      <c r="C251" s="48">
        <v>0.72519999999999996</v>
      </c>
      <c r="D251" s="251">
        <v>3789.99</v>
      </c>
      <c r="E251" s="251">
        <v>4047.56</v>
      </c>
      <c r="F251" s="251">
        <v>4228.5200000000004</v>
      </c>
      <c r="G251" s="251">
        <v>4689.9399999999996</v>
      </c>
      <c r="H251" s="263">
        <v>5050.3999999999996</v>
      </c>
      <c r="I251" s="251">
        <v>5266.69</v>
      </c>
      <c r="J251" s="250"/>
      <c r="K251" s="250"/>
      <c r="L251" s="250"/>
      <c r="M251" s="250"/>
      <c r="N251" s="250"/>
      <c r="O251" s="250"/>
      <c r="P251" s="205"/>
      <c r="Q251" s="205"/>
      <c r="X251"/>
      <c r="Y251"/>
      <c r="Z251"/>
      <c r="AA251"/>
      <c r="AB251"/>
      <c r="AC251"/>
      <c r="AD251"/>
      <c r="AE251"/>
      <c r="AF251"/>
    </row>
    <row r="252" spans="1:32" ht="18" customHeight="1">
      <c r="A252" s="11" t="s">
        <v>184</v>
      </c>
      <c r="B252" s="11" t="s">
        <v>56</v>
      </c>
      <c r="C252" s="48">
        <v>0.72519999999999996</v>
      </c>
      <c r="D252" s="251">
        <v>3722.28</v>
      </c>
      <c r="E252" s="251">
        <v>3974.89</v>
      </c>
      <c r="F252" s="251">
        <v>4154.33</v>
      </c>
      <c r="G252" s="251">
        <v>4614.01</v>
      </c>
      <c r="H252" s="263">
        <v>4974.47</v>
      </c>
      <c r="I252" s="251">
        <v>5190.75</v>
      </c>
      <c r="J252" s="250"/>
      <c r="K252" s="250"/>
      <c r="L252" s="250"/>
      <c r="M252" s="250"/>
      <c r="N252" s="250"/>
      <c r="O252" s="250"/>
      <c r="P252" s="205"/>
      <c r="Q252" s="205"/>
      <c r="X252"/>
      <c r="Y252"/>
      <c r="Z252"/>
      <c r="AA252"/>
      <c r="AB252"/>
      <c r="AC252"/>
      <c r="AD252"/>
      <c r="AE252"/>
      <c r="AF252"/>
    </row>
    <row r="253" spans="1:32" ht="18" customHeight="1">
      <c r="A253" s="11" t="s">
        <v>184</v>
      </c>
      <c r="B253" s="11" t="s">
        <v>27</v>
      </c>
      <c r="C253" s="48">
        <v>0.72519999999999996</v>
      </c>
      <c r="D253" s="251">
        <v>3479.68</v>
      </c>
      <c r="E253" s="251">
        <v>3811.2</v>
      </c>
      <c r="F253" s="251">
        <v>3976.97</v>
      </c>
      <c r="G253" s="251">
        <v>4472.22</v>
      </c>
      <c r="H253" s="263">
        <v>4876.18</v>
      </c>
      <c r="I253" s="251">
        <v>5207.9799999999996</v>
      </c>
      <c r="J253" s="250"/>
      <c r="K253" s="250"/>
      <c r="L253" s="250"/>
      <c r="M253" s="250"/>
      <c r="N253" s="250"/>
      <c r="O253" s="250"/>
      <c r="P253" s="205"/>
      <c r="Q253" s="205"/>
      <c r="X253"/>
      <c r="Y253"/>
      <c r="Z253"/>
      <c r="AA253"/>
      <c r="AB253"/>
      <c r="AC253"/>
      <c r="AD253"/>
      <c r="AE253"/>
      <c r="AF253"/>
    </row>
    <row r="254" spans="1:32" ht="18" customHeight="1">
      <c r="A254" s="11" t="s">
        <v>184</v>
      </c>
      <c r="B254" s="11" t="s">
        <v>26</v>
      </c>
      <c r="C254" s="48">
        <v>0.82050000000000001</v>
      </c>
      <c r="D254" s="251">
        <v>3525.28</v>
      </c>
      <c r="E254" s="251">
        <v>3763.19</v>
      </c>
      <c r="F254" s="251">
        <v>4033.53</v>
      </c>
      <c r="G254" s="251">
        <v>4433.6400000000003</v>
      </c>
      <c r="H254" s="263">
        <v>4812.12</v>
      </c>
      <c r="I254" s="251">
        <v>5104.09</v>
      </c>
      <c r="J254" s="250"/>
      <c r="K254" s="256"/>
      <c r="L254" s="250"/>
      <c r="M254" s="250"/>
      <c r="N254" s="250"/>
      <c r="O254" s="250"/>
      <c r="P254" s="205"/>
      <c r="Q254" s="205"/>
      <c r="X254"/>
      <c r="Y254"/>
      <c r="Z254"/>
      <c r="AA254"/>
      <c r="AB254"/>
      <c r="AC254"/>
      <c r="AD254"/>
      <c r="AE254"/>
      <c r="AF254"/>
    </row>
    <row r="255" spans="1:32" ht="18" customHeight="1">
      <c r="A255" s="11" t="s">
        <v>184</v>
      </c>
      <c r="B255" s="11" t="s">
        <v>59</v>
      </c>
      <c r="C255" s="48">
        <v>0.82050000000000001</v>
      </c>
      <c r="D255" s="251">
        <v>3455.67</v>
      </c>
      <c r="E255" s="251">
        <v>3688.76</v>
      </c>
      <c r="F255" s="251">
        <v>3961.16</v>
      </c>
      <c r="G255" s="251">
        <v>4359.55</v>
      </c>
      <c r="H255" s="263">
        <v>4736.2299999999996</v>
      </c>
      <c r="I255" s="251">
        <v>5025</v>
      </c>
      <c r="J255" s="250"/>
      <c r="K255" s="250"/>
      <c r="L255" s="250"/>
      <c r="M255" s="250"/>
      <c r="N255" s="250"/>
      <c r="O255" s="250"/>
      <c r="P255" s="205"/>
      <c r="Q255" s="205"/>
      <c r="X255"/>
      <c r="Y255"/>
      <c r="Z255"/>
      <c r="AA255"/>
      <c r="AB255"/>
      <c r="AC255"/>
      <c r="AD255"/>
      <c r="AE255"/>
      <c r="AF255"/>
    </row>
    <row r="256" spans="1:32" ht="18" customHeight="1">
      <c r="A256" s="11" t="s">
        <v>184</v>
      </c>
      <c r="B256" s="11" t="s">
        <v>58</v>
      </c>
      <c r="C256" s="48">
        <v>0.82050000000000001</v>
      </c>
      <c r="D256" s="251">
        <v>3386.45</v>
      </c>
      <c r="E256" s="251">
        <v>3614.47</v>
      </c>
      <c r="F256" s="251">
        <v>3849.73</v>
      </c>
      <c r="G256" s="251">
        <v>4072.62</v>
      </c>
      <c r="H256" s="263">
        <v>4290.51</v>
      </c>
      <c r="I256" s="251">
        <v>4519.62</v>
      </c>
      <c r="J256" s="250"/>
      <c r="K256" s="250"/>
      <c r="L256" s="250"/>
      <c r="M256" s="250"/>
      <c r="N256" s="250"/>
      <c r="O256" s="250"/>
      <c r="P256" s="205"/>
      <c r="Q256" s="205"/>
      <c r="X256"/>
      <c r="Y256"/>
      <c r="Z256"/>
      <c r="AA256"/>
      <c r="AB256"/>
      <c r="AC256"/>
      <c r="AD256"/>
      <c r="AE256"/>
      <c r="AF256"/>
    </row>
    <row r="257" spans="1:32" ht="18" customHeight="1">
      <c r="A257" s="11" t="s">
        <v>184</v>
      </c>
      <c r="B257" s="11" t="s">
        <v>25</v>
      </c>
      <c r="C257" s="48">
        <v>0.82050000000000001</v>
      </c>
      <c r="D257" s="251">
        <v>3304.18</v>
      </c>
      <c r="E257" s="251">
        <v>3526.19</v>
      </c>
      <c r="F257" s="251">
        <v>3747.09</v>
      </c>
      <c r="G257" s="251">
        <v>3967.95</v>
      </c>
      <c r="H257" s="263">
        <v>4133.6400000000003</v>
      </c>
      <c r="I257" s="251">
        <v>4383.3100000000004</v>
      </c>
      <c r="J257" s="250"/>
      <c r="K257" s="250"/>
      <c r="L257" s="250"/>
      <c r="M257" s="250"/>
      <c r="N257" s="250"/>
      <c r="O257" s="250"/>
      <c r="P257" s="205"/>
      <c r="Q257" s="205"/>
      <c r="X257"/>
      <c r="Y257"/>
      <c r="Z257"/>
      <c r="AA257"/>
      <c r="AB257"/>
      <c r="AC257"/>
      <c r="AD257"/>
      <c r="AE257"/>
      <c r="AF257"/>
    </row>
    <row r="258" spans="1:32" ht="18" customHeight="1">
      <c r="A258" s="11" t="s">
        <v>184</v>
      </c>
      <c r="B258" s="11" t="s">
        <v>24</v>
      </c>
      <c r="C258" s="48">
        <v>0.82050000000000001</v>
      </c>
      <c r="D258" s="251">
        <v>3169.11</v>
      </c>
      <c r="E258" s="251">
        <v>3381.23</v>
      </c>
      <c r="F258" s="251">
        <v>3574.51</v>
      </c>
      <c r="G258" s="251">
        <v>3705.68</v>
      </c>
      <c r="H258" s="263">
        <v>3829.92</v>
      </c>
      <c r="I258" s="251">
        <v>4023.49</v>
      </c>
      <c r="J258" s="250"/>
      <c r="K258" s="250"/>
      <c r="L258" s="250"/>
      <c r="M258" s="250"/>
      <c r="N258" s="250"/>
      <c r="O258" s="250"/>
      <c r="P258" s="205"/>
      <c r="Q258" s="205"/>
      <c r="X258"/>
      <c r="Y258"/>
      <c r="Z258"/>
      <c r="AA258"/>
      <c r="AB258"/>
      <c r="AC258"/>
      <c r="AD258"/>
      <c r="AE258"/>
      <c r="AF258"/>
    </row>
    <row r="259" spans="1:32" ht="18" customHeight="1">
      <c r="A259" s="11" t="s">
        <v>184</v>
      </c>
      <c r="B259" s="11" t="s">
        <v>23</v>
      </c>
      <c r="C259" s="48">
        <v>0.82050000000000001</v>
      </c>
      <c r="D259" s="251">
        <v>2998.01</v>
      </c>
      <c r="E259" s="251">
        <v>3197.61</v>
      </c>
      <c r="F259" s="251">
        <v>3383.3</v>
      </c>
      <c r="G259" s="251">
        <v>3553.8</v>
      </c>
      <c r="H259" s="263">
        <v>3631.81</v>
      </c>
      <c r="I259" s="251">
        <v>3724.99</v>
      </c>
      <c r="J259" s="250"/>
      <c r="K259" s="250"/>
      <c r="L259" s="250"/>
      <c r="M259" s="250"/>
      <c r="N259" s="250"/>
      <c r="O259" s="250"/>
      <c r="P259" s="205"/>
      <c r="Q259" s="205"/>
      <c r="X259"/>
      <c r="Y259"/>
      <c r="Z259"/>
      <c r="AA259"/>
      <c r="AB259"/>
      <c r="AC259"/>
      <c r="AD259"/>
      <c r="AE259"/>
      <c r="AF259"/>
    </row>
    <row r="260" spans="1:32" ht="18" customHeight="1">
      <c r="A260" s="333" t="s">
        <v>434</v>
      </c>
      <c r="B260" s="333"/>
      <c r="C260" s="333"/>
      <c r="D260" s="333"/>
      <c r="E260" s="333"/>
      <c r="F260" s="333"/>
      <c r="G260" s="333"/>
      <c r="H260" s="333"/>
      <c r="I260" s="333"/>
      <c r="J260" s="205"/>
      <c r="K260" s="205"/>
      <c r="L260" s="205"/>
      <c r="M260" s="205"/>
      <c r="N260" s="205"/>
      <c r="O260" s="205"/>
      <c r="P260" s="205"/>
      <c r="Q260" s="333" t="s">
        <v>588</v>
      </c>
      <c r="R260" s="333"/>
      <c r="S260" s="333"/>
      <c r="T260" s="333"/>
      <c r="U260" s="333"/>
      <c r="V260" s="333"/>
      <c r="W260" s="333"/>
      <c r="X260" s="333"/>
      <c r="Y260" s="333"/>
      <c r="Z260"/>
      <c r="AA260"/>
      <c r="AB260"/>
      <c r="AC260"/>
      <c r="AD260"/>
      <c r="AE260"/>
      <c r="AF260"/>
    </row>
    <row r="261" spans="1:32" ht="18" customHeight="1">
      <c r="A261" s="11" t="str">
        <f t="shared" ref="A261:A277" si="3">$Z$17</f>
        <v>Caritas_RK_Ost</v>
      </c>
      <c r="B261" s="11">
        <v>1</v>
      </c>
      <c r="C261" s="48">
        <v>0.78739999999999999</v>
      </c>
      <c r="D261" s="264">
        <v>5727.46</v>
      </c>
      <c r="E261" s="264">
        <v>6210.11</v>
      </c>
      <c r="F261" s="264">
        <v>6692.78</v>
      </c>
      <c r="G261" s="264">
        <v>6946.02</v>
      </c>
      <c r="H261" s="263">
        <v>7199.18</v>
      </c>
      <c r="I261" s="264">
        <v>7452.28</v>
      </c>
      <c r="J261" s="263">
        <v>7705.5</v>
      </c>
      <c r="K261" s="263">
        <v>7958.65</v>
      </c>
      <c r="L261" s="263">
        <v>8211.7900000000009</v>
      </c>
      <c r="M261" s="263">
        <v>8465</v>
      </c>
      <c r="N261" s="263">
        <v>8718.17</v>
      </c>
      <c r="O261" s="263">
        <v>8949.9699999999993</v>
      </c>
      <c r="P261" s="205"/>
      <c r="Q261" s="263">
        <v>5899.29</v>
      </c>
      <c r="R261" s="263">
        <v>6396.41</v>
      </c>
      <c r="S261" s="263">
        <v>6893.57</v>
      </c>
      <c r="T261" s="263">
        <v>7154.4</v>
      </c>
      <c r="U261" s="263">
        <v>7415.16</v>
      </c>
      <c r="V261" s="263">
        <v>7675.86</v>
      </c>
      <c r="W261" s="263">
        <v>7936.67</v>
      </c>
      <c r="X261" s="263">
        <v>8197.42</v>
      </c>
      <c r="Y261" s="263">
        <v>8458.15</v>
      </c>
      <c r="Z261" s="263">
        <v>8718.9599999999991</v>
      </c>
      <c r="AA261" s="263">
        <v>8979.7199999999993</v>
      </c>
      <c r="AB261" s="263">
        <v>9218.4699999999993</v>
      </c>
      <c r="AC261"/>
      <c r="AD261"/>
      <c r="AE261"/>
      <c r="AF261"/>
    </row>
    <row r="262" spans="1:32" ht="18" customHeight="1">
      <c r="A262" s="11" t="str">
        <f t="shared" si="3"/>
        <v>Caritas_RK_Ost</v>
      </c>
      <c r="B262" s="11" t="s">
        <v>311</v>
      </c>
      <c r="C262" s="48">
        <v>0.78739999999999999</v>
      </c>
      <c r="D262" s="264">
        <v>5318.16</v>
      </c>
      <c r="E262" s="264">
        <v>5734.61</v>
      </c>
      <c r="F262" s="264">
        <v>6151.01</v>
      </c>
      <c r="G262" s="264">
        <v>6382.87</v>
      </c>
      <c r="H262" s="263">
        <v>6614.74</v>
      </c>
      <c r="I262" s="264">
        <v>6846.59</v>
      </c>
      <c r="J262" s="263">
        <v>7078.53</v>
      </c>
      <c r="K262" s="263">
        <v>7310.33</v>
      </c>
      <c r="L262" s="263">
        <v>7542.28</v>
      </c>
      <c r="M262" s="263">
        <v>7774.07</v>
      </c>
      <c r="N262" s="263">
        <v>8005.96</v>
      </c>
      <c r="O262" s="263">
        <v>8110.05</v>
      </c>
      <c r="P262" s="205"/>
      <c r="Q262" s="263">
        <v>5477.7</v>
      </c>
      <c r="R262" s="263">
        <v>5906.64</v>
      </c>
      <c r="S262" s="263">
        <v>6335.55</v>
      </c>
      <c r="T262" s="263">
        <v>6574.36</v>
      </c>
      <c r="U262" s="263">
        <v>6813.18</v>
      </c>
      <c r="V262" s="263">
        <v>7051.99</v>
      </c>
      <c r="W262" s="263">
        <v>7290.89</v>
      </c>
      <c r="X262" s="263">
        <v>7529.64</v>
      </c>
      <c r="Y262" s="263">
        <v>7768.55</v>
      </c>
      <c r="Z262" s="263">
        <v>8007.29</v>
      </c>
      <c r="AA262" s="263">
        <v>8246.14</v>
      </c>
      <c r="AB262" s="263">
        <v>8353.35</v>
      </c>
      <c r="AC262"/>
      <c r="AD262"/>
      <c r="AE262"/>
      <c r="AF262"/>
    </row>
    <row r="263" spans="1:32" ht="18" customHeight="1">
      <c r="A263" s="11" t="str">
        <f t="shared" si="3"/>
        <v>Caritas_RK_Ost</v>
      </c>
      <c r="B263" s="11" t="s">
        <v>312</v>
      </c>
      <c r="C263" s="48">
        <v>0.78739999999999999</v>
      </c>
      <c r="D263" s="264">
        <v>4946.7299999999996</v>
      </c>
      <c r="E263" s="264">
        <v>5303.97</v>
      </c>
      <c r="F263" s="264">
        <v>5661.25</v>
      </c>
      <c r="G263" s="264">
        <v>5888.36</v>
      </c>
      <c r="H263" s="263">
        <v>6115.54</v>
      </c>
      <c r="I263" s="264">
        <v>6342.65</v>
      </c>
      <c r="J263" s="263">
        <v>6569.78</v>
      </c>
      <c r="K263" s="263">
        <v>6796.92</v>
      </c>
      <c r="L263" s="263">
        <v>7024.02</v>
      </c>
      <c r="M263" s="263">
        <v>7251.22</v>
      </c>
      <c r="N263" s="263">
        <v>7345.85</v>
      </c>
      <c r="O263" s="207"/>
      <c r="P263" s="205"/>
      <c r="Q263" s="263">
        <v>5095.13</v>
      </c>
      <c r="R263" s="263">
        <v>5463.09</v>
      </c>
      <c r="S263" s="263">
        <v>5831.09</v>
      </c>
      <c r="T263" s="263">
        <v>6065.01</v>
      </c>
      <c r="U263" s="263">
        <v>6299</v>
      </c>
      <c r="V263" s="263">
        <v>6532.93</v>
      </c>
      <c r="W263" s="263">
        <v>6766.88</v>
      </c>
      <c r="X263" s="263">
        <v>7000.82</v>
      </c>
      <c r="Y263" s="263">
        <v>7234.74</v>
      </c>
      <c r="Z263" s="263">
        <v>7468.75</v>
      </c>
      <c r="AA263" s="263">
        <v>7566.22</v>
      </c>
      <c r="AB263" s="263"/>
      <c r="AC263"/>
      <c r="AD263"/>
      <c r="AE263"/>
      <c r="AF263"/>
    </row>
    <row r="264" spans="1:32" ht="18" customHeight="1">
      <c r="A264" s="11" t="str">
        <f t="shared" si="3"/>
        <v>Caritas_RK_Ost</v>
      </c>
      <c r="B264" s="11">
        <v>2</v>
      </c>
      <c r="C264" s="48">
        <v>0.78739999999999999</v>
      </c>
      <c r="D264" s="264">
        <v>4718.37</v>
      </c>
      <c r="E264" s="264">
        <v>5023.54</v>
      </c>
      <c r="F264" s="264">
        <v>5328.77</v>
      </c>
      <c r="G264" s="264">
        <v>5518.03</v>
      </c>
      <c r="H264" s="263">
        <v>5707.31</v>
      </c>
      <c r="I264" s="264">
        <v>5896.65</v>
      </c>
      <c r="J264" s="263">
        <v>6085.95</v>
      </c>
      <c r="K264" s="263">
        <v>6275.23</v>
      </c>
      <c r="L264" s="263">
        <v>6464.45</v>
      </c>
      <c r="M264" s="263">
        <v>6653.74</v>
      </c>
      <c r="N264" s="263">
        <v>6774.47</v>
      </c>
      <c r="O264" s="207"/>
      <c r="P264" s="205"/>
      <c r="Q264" s="263">
        <v>4859.92</v>
      </c>
      <c r="R264" s="263">
        <v>5174.24</v>
      </c>
      <c r="S264" s="263">
        <v>5488.63</v>
      </c>
      <c r="T264" s="263">
        <v>5683.56</v>
      </c>
      <c r="U264" s="263">
        <v>5878.53</v>
      </c>
      <c r="V264" s="263">
        <v>6073.55</v>
      </c>
      <c r="W264" s="263">
        <v>6268.53</v>
      </c>
      <c r="X264" s="263">
        <v>6463.5</v>
      </c>
      <c r="Y264" s="263">
        <v>6658.38</v>
      </c>
      <c r="Z264" s="263">
        <v>6853.34</v>
      </c>
      <c r="AA264" s="263">
        <v>6977.71</v>
      </c>
      <c r="AB264" s="263"/>
      <c r="AC264"/>
      <c r="AD264"/>
      <c r="AE264"/>
      <c r="AF264"/>
    </row>
    <row r="265" spans="1:32" ht="18" customHeight="1">
      <c r="A265" s="11" t="str">
        <f t="shared" si="3"/>
        <v>Caritas_RK_Ost</v>
      </c>
      <c r="B265" s="11">
        <v>3</v>
      </c>
      <c r="C265" s="48">
        <v>0.78739999999999999</v>
      </c>
      <c r="D265" s="264">
        <v>4314.13</v>
      </c>
      <c r="E265" s="264">
        <v>4576.75</v>
      </c>
      <c r="F265" s="264">
        <v>4839.34</v>
      </c>
      <c r="G265" s="264">
        <v>5012.13</v>
      </c>
      <c r="H265" s="263">
        <v>5184.83</v>
      </c>
      <c r="I265" s="264">
        <v>5357.58</v>
      </c>
      <c r="J265" s="263">
        <v>5530.23</v>
      </c>
      <c r="K265" s="263">
        <v>5702.95</v>
      </c>
      <c r="L265" s="263">
        <v>5875.72</v>
      </c>
      <c r="M265" s="263">
        <v>6048.45</v>
      </c>
      <c r="N265" s="263">
        <v>6074.46</v>
      </c>
      <c r="O265" s="207"/>
      <c r="P265" s="205"/>
      <c r="Q265" s="263">
        <v>4443.5600000000004</v>
      </c>
      <c r="R265" s="263">
        <v>4714.05</v>
      </c>
      <c r="S265" s="263">
        <v>4984.5200000000004</v>
      </c>
      <c r="T265" s="263">
        <v>5162.49</v>
      </c>
      <c r="U265" s="263">
        <v>5340.37</v>
      </c>
      <c r="V265" s="263">
        <v>5518.31</v>
      </c>
      <c r="W265" s="263">
        <v>5696.14</v>
      </c>
      <c r="X265" s="263">
        <v>5874.04</v>
      </c>
      <c r="Y265" s="263">
        <v>6051.99</v>
      </c>
      <c r="Z265" s="263">
        <v>6229.91</v>
      </c>
      <c r="AA265" s="263">
        <v>6256.69</v>
      </c>
      <c r="AB265" s="263"/>
      <c r="AC265"/>
      <c r="AD265"/>
      <c r="AE265"/>
      <c r="AF265"/>
    </row>
    <row r="266" spans="1:32" ht="18" customHeight="1">
      <c r="A266" s="11" t="str">
        <f t="shared" si="3"/>
        <v>Caritas_RK_Ost</v>
      </c>
      <c r="B266" s="11" t="s">
        <v>313</v>
      </c>
      <c r="C266" s="48">
        <v>0.78739999999999999</v>
      </c>
      <c r="D266" s="264">
        <v>4042.27</v>
      </c>
      <c r="E266" s="264">
        <v>4259.6499999999996</v>
      </c>
      <c r="F266" s="264">
        <v>4484.47</v>
      </c>
      <c r="G266" s="264">
        <v>4635.9399999999996</v>
      </c>
      <c r="H266" s="263">
        <v>4787.37</v>
      </c>
      <c r="I266" s="264">
        <v>4938.75</v>
      </c>
      <c r="J266" s="263">
        <v>5090.1499999999996</v>
      </c>
      <c r="K266" s="263">
        <v>5241.66</v>
      </c>
      <c r="L266" s="263">
        <v>5393.05</v>
      </c>
      <c r="M266" s="263">
        <v>5537.4</v>
      </c>
      <c r="N266" s="207"/>
      <c r="O266" s="207"/>
      <c r="P266" s="205"/>
      <c r="Q266" s="263">
        <v>4163.54</v>
      </c>
      <c r="R266" s="263">
        <v>4387.4399999999996</v>
      </c>
      <c r="S266" s="263">
        <v>4619</v>
      </c>
      <c r="T266" s="263">
        <v>4775.0200000000004</v>
      </c>
      <c r="U266" s="263">
        <v>4930.99</v>
      </c>
      <c r="V266" s="263">
        <v>5086.91</v>
      </c>
      <c r="W266" s="263">
        <v>5242.8500000000004</v>
      </c>
      <c r="X266" s="263">
        <v>5398.9</v>
      </c>
      <c r="Y266" s="263">
        <v>5554.84</v>
      </c>
      <c r="Z266" s="263">
        <v>5703.52</v>
      </c>
      <c r="AA266" s="263"/>
      <c r="AB266" s="263"/>
      <c r="AC266"/>
      <c r="AD266"/>
      <c r="AE266"/>
      <c r="AF266"/>
    </row>
    <row r="267" spans="1:32" ht="18" customHeight="1">
      <c r="A267" s="11" t="str">
        <f t="shared" si="3"/>
        <v>Caritas_RK_Ost</v>
      </c>
      <c r="B267" s="11" t="s">
        <v>314</v>
      </c>
      <c r="C267" s="48">
        <v>0.78739999999999999</v>
      </c>
      <c r="D267" s="264">
        <v>3799.84</v>
      </c>
      <c r="E267" s="264">
        <v>3981.1</v>
      </c>
      <c r="F267" s="264">
        <v>4162.33</v>
      </c>
      <c r="G267" s="264">
        <v>4292.83</v>
      </c>
      <c r="H267" s="263">
        <v>4425.3</v>
      </c>
      <c r="I267" s="264">
        <v>4557.8100000000004</v>
      </c>
      <c r="J267" s="263">
        <v>4690.34</v>
      </c>
      <c r="K267" s="263">
        <v>4822.84</v>
      </c>
      <c r="L267" s="263">
        <v>4955.3599999999997</v>
      </c>
      <c r="M267" s="263">
        <v>5059.41</v>
      </c>
      <c r="N267" s="207"/>
      <c r="O267" s="207"/>
      <c r="P267" s="205"/>
      <c r="Q267" s="263">
        <v>3913.83</v>
      </c>
      <c r="R267" s="263">
        <v>4100.53</v>
      </c>
      <c r="S267" s="263">
        <v>4287.2</v>
      </c>
      <c r="T267" s="263">
        <v>4421.6099999999997</v>
      </c>
      <c r="U267" s="263">
        <v>4558.0600000000004</v>
      </c>
      <c r="V267" s="263">
        <v>4694.54</v>
      </c>
      <c r="W267" s="263">
        <v>4831.05</v>
      </c>
      <c r="X267" s="263">
        <v>4967.53</v>
      </c>
      <c r="Y267" s="263">
        <v>5104.03</v>
      </c>
      <c r="Z267" s="263">
        <v>5211.1899999999996</v>
      </c>
      <c r="AA267" s="263"/>
      <c r="AB267" s="263"/>
      <c r="AC267"/>
      <c r="AD267"/>
      <c r="AE267"/>
      <c r="AF267"/>
    </row>
    <row r="268" spans="1:32" ht="18" customHeight="1">
      <c r="A268" s="11" t="str">
        <f t="shared" si="3"/>
        <v>Caritas_RK_Ost</v>
      </c>
      <c r="B268" s="11" t="s">
        <v>315</v>
      </c>
      <c r="C268" s="48">
        <v>0.78739999999999999</v>
      </c>
      <c r="D268" s="264">
        <v>3584.59</v>
      </c>
      <c r="E268" s="264">
        <v>3731.95</v>
      </c>
      <c r="F268" s="264">
        <v>3885.99</v>
      </c>
      <c r="G268" s="264">
        <v>3999.23</v>
      </c>
      <c r="H268" s="263">
        <v>4107.9799999999996</v>
      </c>
      <c r="I268" s="264">
        <v>4217.16</v>
      </c>
      <c r="J268" s="263">
        <v>4330.7</v>
      </c>
      <c r="K268" s="263">
        <v>4444.24</v>
      </c>
      <c r="L268" s="263">
        <v>4557.8100000000004</v>
      </c>
      <c r="M268" s="263">
        <v>4633.51</v>
      </c>
      <c r="N268" s="207"/>
      <c r="O268" s="207"/>
      <c r="P268" s="205"/>
      <c r="Q268" s="263">
        <v>3697.34</v>
      </c>
      <c r="R268" s="263">
        <v>3844.7</v>
      </c>
      <c r="S268" s="263">
        <v>4002.57</v>
      </c>
      <c r="T268" s="263">
        <v>4119.21</v>
      </c>
      <c r="U268" s="263">
        <v>4231.22</v>
      </c>
      <c r="V268" s="263">
        <v>4343.67</v>
      </c>
      <c r="W268" s="263">
        <v>4460.62</v>
      </c>
      <c r="X268" s="263">
        <v>4577.57</v>
      </c>
      <c r="Y268" s="263">
        <v>4694.54</v>
      </c>
      <c r="Z268" s="263">
        <v>4772.5200000000004</v>
      </c>
      <c r="AA268" s="263"/>
      <c r="AB268" s="263"/>
      <c r="AC268"/>
      <c r="AD268"/>
      <c r="AE268"/>
      <c r="AF268"/>
    </row>
    <row r="269" spans="1:32" ht="18" customHeight="1">
      <c r="A269" s="11" t="str">
        <f t="shared" si="3"/>
        <v>Caritas_RK_Ost</v>
      </c>
      <c r="B269" s="11" t="s">
        <v>316</v>
      </c>
      <c r="C269" s="48">
        <v>0.78739999999999999</v>
      </c>
      <c r="D269" s="264">
        <v>3358.2</v>
      </c>
      <c r="E269" s="264">
        <v>3472.6</v>
      </c>
      <c r="F269" s="264">
        <v>3590.94</v>
      </c>
      <c r="G269" s="264">
        <v>3689.87</v>
      </c>
      <c r="H269" s="263">
        <v>3794.07</v>
      </c>
      <c r="I269" s="264">
        <v>3898.25</v>
      </c>
      <c r="J269" s="263">
        <v>4002.49</v>
      </c>
      <c r="K269" s="263">
        <v>4106.66</v>
      </c>
      <c r="L269" s="263">
        <v>4199.53</v>
      </c>
      <c r="M269" s="207">
        <v>0</v>
      </c>
      <c r="N269" s="207"/>
      <c r="O269" s="207"/>
      <c r="P269" s="205"/>
      <c r="Q269" s="263">
        <v>3470.95</v>
      </c>
      <c r="R269" s="263">
        <v>3585.35</v>
      </c>
      <c r="S269" s="263">
        <v>3703.69</v>
      </c>
      <c r="T269" s="263">
        <v>3802.62</v>
      </c>
      <c r="U269" s="263">
        <v>3907.89</v>
      </c>
      <c r="V269" s="263">
        <v>4015.2</v>
      </c>
      <c r="W269" s="263">
        <v>4122.57</v>
      </c>
      <c r="X269" s="263">
        <v>4229.87</v>
      </c>
      <c r="Y269" s="263">
        <v>4325.51</v>
      </c>
      <c r="Z269" s="263"/>
      <c r="AA269" s="263"/>
      <c r="AB269" s="263"/>
      <c r="AC269"/>
      <c r="AD269"/>
      <c r="AE269"/>
      <c r="AF269"/>
    </row>
    <row r="270" spans="1:32" ht="18" customHeight="1">
      <c r="A270" s="11" t="str">
        <f t="shared" si="3"/>
        <v>Caritas_RK_Ost</v>
      </c>
      <c r="B270" s="11" t="s">
        <v>317</v>
      </c>
      <c r="C270" s="48">
        <v>0.78739999999999999</v>
      </c>
      <c r="D270" s="264">
        <v>3200.71</v>
      </c>
      <c r="E270" s="264">
        <v>3295.97</v>
      </c>
      <c r="F270" s="264">
        <v>3391.24</v>
      </c>
      <c r="G270" s="264">
        <v>3458.31</v>
      </c>
      <c r="H270" s="263">
        <v>3527.65</v>
      </c>
      <c r="I270" s="264">
        <v>3597.1</v>
      </c>
      <c r="J270" s="263">
        <v>3669.48</v>
      </c>
      <c r="K270" s="263">
        <v>3746.46</v>
      </c>
      <c r="L270" s="263">
        <v>3823.54</v>
      </c>
      <c r="M270" s="263">
        <v>3880.15</v>
      </c>
      <c r="N270" s="207"/>
      <c r="O270" s="207"/>
      <c r="P270" s="205"/>
      <c r="Q270" s="263">
        <v>3313.46</v>
      </c>
      <c r="R270" s="263">
        <v>3408.72</v>
      </c>
      <c r="S270" s="263">
        <v>3503.99</v>
      </c>
      <c r="T270" s="263">
        <v>3571.06</v>
      </c>
      <c r="U270" s="263">
        <v>3640.4</v>
      </c>
      <c r="V270" s="263">
        <v>3709.85</v>
      </c>
      <c r="W270" s="263">
        <v>3782.23</v>
      </c>
      <c r="X270" s="263">
        <v>3859.21</v>
      </c>
      <c r="Y270" s="263">
        <v>3938.24</v>
      </c>
      <c r="Z270" s="263">
        <v>3996.56</v>
      </c>
      <c r="AA270" s="263"/>
      <c r="AB270" s="263"/>
      <c r="AC270"/>
      <c r="AD270"/>
      <c r="AE270"/>
      <c r="AF270"/>
    </row>
    <row r="271" spans="1:32" ht="18" customHeight="1">
      <c r="A271" s="11" t="str">
        <f t="shared" si="3"/>
        <v>Caritas_RK_Ost</v>
      </c>
      <c r="B271" s="11">
        <v>7</v>
      </c>
      <c r="C271" s="48">
        <v>0.78739999999999999</v>
      </c>
      <c r="D271" s="264">
        <v>3058.77</v>
      </c>
      <c r="E271" s="264">
        <v>3138.53</v>
      </c>
      <c r="F271" s="264">
        <v>3218.22</v>
      </c>
      <c r="G271" s="264">
        <v>3274.57</v>
      </c>
      <c r="H271" s="263">
        <v>3330.92</v>
      </c>
      <c r="I271" s="264">
        <v>3387.29</v>
      </c>
      <c r="J271" s="263">
        <v>3444.01</v>
      </c>
      <c r="K271" s="263">
        <v>3503.17</v>
      </c>
      <c r="L271" s="263">
        <v>3562.4</v>
      </c>
      <c r="M271" s="263">
        <v>3599.17</v>
      </c>
      <c r="N271" s="207"/>
      <c r="O271" s="207"/>
      <c r="P271" s="205"/>
      <c r="Q271" s="263">
        <v>3171.52</v>
      </c>
      <c r="R271" s="263">
        <v>3251.28</v>
      </c>
      <c r="S271" s="263">
        <v>3330.97</v>
      </c>
      <c r="T271" s="263">
        <v>3387.32</v>
      </c>
      <c r="U271" s="263">
        <v>3443.67</v>
      </c>
      <c r="V271" s="263">
        <v>3500.04</v>
      </c>
      <c r="W271" s="263">
        <v>3556.76</v>
      </c>
      <c r="X271" s="263">
        <v>3615.92</v>
      </c>
      <c r="Y271" s="263">
        <v>3675.15</v>
      </c>
      <c r="Z271" s="263">
        <v>3711.92</v>
      </c>
      <c r="AA271" s="263"/>
      <c r="AB271" s="263"/>
      <c r="AC271"/>
      <c r="AD271"/>
      <c r="AE271"/>
      <c r="AF271"/>
    </row>
    <row r="272" spans="1:32" ht="18" customHeight="1">
      <c r="A272" s="11" t="str">
        <f t="shared" si="3"/>
        <v>Caritas_RK_Ost</v>
      </c>
      <c r="B272" s="11">
        <v>8</v>
      </c>
      <c r="C272" s="48">
        <v>0.78739999999999999</v>
      </c>
      <c r="D272" s="264">
        <v>2928.59</v>
      </c>
      <c r="E272" s="264">
        <v>2994.68</v>
      </c>
      <c r="F272" s="264">
        <v>3060.79</v>
      </c>
      <c r="G272" s="264">
        <v>3103.55</v>
      </c>
      <c r="H272" s="263">
        <v>3142.42</v>
      </c>
      <c r="I272" s="264">
        <v>3181.26</v>
      </c>
      <c r="J272" s="263">
        <v>3220.14</v>
      </c>
      <c r="K272" s="263">
        <v>3259.03</v>
      </c>
      <c r="L272" s="263">
        <v>3297.89</v>
      </c>
      <c r="M272" s="263">
        <v>3336.79</v>
      </c>
      <c r="N272" s="263">
        <v>3373.7</v>
      </c>
      <c r="O272" s="207"/>
      <c r="P272" s="205"/>
      <c r="Q272" s="263">
        <v>3041.34</v>
      </c>
      <c r="R272" s="263">
        <v>3107.43</v>
      </c>
      <c r="S272" s="263">
        <v>3173.54</v>
      </c>
      <c r="T272" s="263">
        <v>3216.3</v>
      </c>
      <c r="U272" s="263">
        <v>3255.17</v>
      </c>
      <c r="V272" s="263">
        <v>3294.01</v>
      </c>
      <c r="W272" s="263">
        <v>3332.89</v>
      </c>
      <c r="X272" s="263">
        <v>3371.78</v>
      </c>
      <c r="Y272" s="263">
        <v>3410.64</v>
      </c>
      <c r="Z272" s="263">
        <v>3449.54</v>
      </c>
      <c r="AA272" s="263">
        <v>3486.45</v>
      </c>
      <c r="AB272" s="263"/>
      <c r="AC272"/>
      <c r="AD272"/>
      <c r="AE272"/>
      <c r="AF272"/>
    </row>
    <row r="273" spans="1:32" ht="18" customHeight="1">
      <c r="A273" s="11" t="str">
        <f t="shared" si="3"/>
        <v>Caritas_RK_Ost</v>
      </c>
      <c r="B273" s="11" t="s">
        <v>318</v>
      </c>
      <c r="C273" s="48">
        <v>0.78739999999999999</v>
      </c>
      <c r="D273" s="264">
        <v>2844.08</v>
      </c>
      <c r="E273" s="264">
        <v>2893.95</v>
      </c>
      <c r="F273" s="264">
        <v>2943.81</v>
      </c>
      <c r="G273" s="264">
        <v>2982.55</v>
      </c>
      <c r="H273" s="263">
        <v>3021.25</v>
      </c>
      <c r="I273" s="264">
        <v>3060.04</v>
      </c>
      <c r="J273" s="263">
        <v>3098.8</v>
      </c>
      <c r="K273" s="263">
        <v>3137.58</v>
      </c>
      <c r="L273" s="263">
        <v>3176.28</v>
      </c>
      <c r="M273" s="207"/>
      <c r="N273" s="207"/>
      <c r="O273" s="207"/>
      <c r="P273" s="205"/>
      <c r="Q273" s="263">
        <v>2956.83</v>
      </c>
      <c r="R273" s="263">
        <v>3006.7</v>
      </c>
      <c r="S273" s="263">
        <v>3056.56</v>
      </c>
      <c r="T273" s="263">
        <v>3095.3</v>
      </c>
      <c r="U273" s="263">
        <v>3134</v>
      </c>
      <c r="V273" s="263">
        <v>3172.79</v>
      </c>
      <c r="W273" s="263">
        <v>3211.55</v>
      </c>
      <c r="X273" s="263">
        <v>3250.33</v>
      </c>
      <c r="Y273" s="263">
        <v>3289.03</v>
      </c>
      <c r="Z273" s="263"/>
      <c r="AA273" s="263"/>
      <c r="AB273" s="263"/>
      <c r="AC273"/>
      <c r="AD273"/>
      <c r="AE273"/>
      <c r="AF273"/>
    </row>
    <row r="274" spans="1:32" ht="18" customHeight="1">
      <c r="A274" s="11" t="str">
        <f t="shared" si="3"/>
        <v>Caritas_RK_Ost</v>
      </c>
      <c r="B274" s="11">
        <v>9</v>
      </c>
      <c r="C274" s="48">
        <v>0.78739999999999999</v>
      </c>
      <c r="D274" s="264">
        <v>2785.83</v>
      </c>
      <c r="E274" s="264">
        <v>2840.2</v>
      </c>
      <c r="F274" s="264">
        <v>2894.66</v>
      </c>
      <c r="G274" s="264">
        <v>2935.49</v>
      </c>
      <c r="H274" s="263">
        <v>2972.41</v>
      </c>
      <c r="I274" s="264">
        <v>3009.38</v>
      </c>
      <c r="J274" s="263">
        <v>3046.27</v>
      </c>
      <c r="K274" s="263">
        <v>3083.23</v>
      </c>
      <c r="L274" s="207"/>
      <c r="M274" s="207"/>
      <c r="N274" s="207"/>
      <c r="O274" s="207"/>
      <c r="P274" s="205"/>
      <c r="Q274" s="263">
        <v>2898.58</v>
      </c>
      <c r="R274" s="263">
        <v>2952.95</v>
      </c>
      <c r="S274" s="263">
        <v>3007.41</v>
      </c>
      <c r="T274" s="263">
        <v>3048.24</v>
      </c>
      <c r="U274" s="263">
        <v>3085.16</v>
      </c>
      <c r="V274" s="263">
        <v>3122.13</v>
      </c>
      <c r="W274" s="263">
        <v>3159.02</v>
      </c>
      <c r="X274" s="263">
        <v>3195.98</v>
      </c>
      <c r="Y274" s="263"/>
      <c r="Z274" s="263"/>
      <c r="AA274" s="263"/>
      <c r="AB274" s="263"/>
      <c r="AC274"/>
      <c r="AD274"/>
      <c r="AE274"/>
      <c r="AF274"/>
    </row>
    <row r="275" spans="1:32" ht="18" customHeight="1">
      <c r="A275" s="11" t="str">
        <f t="shared" si="3"/>
        <v>Caritas_RK_Ost</v>
      </c>
      <c r="B275" s="11">
        <v>10</v>
      </c>
      <c r="C275" s="48">
        <v>0.78739999999999999</v>
      </c>
      <c r="D275" s="264">
        <v>2613.04</v>
      </c>
      <c r="E275" s="264">
        <v>2655.43</v>
      </c>
      <c r="F275" s="264">
        <v>2697.84</v>
      </c>
      <c r="G275" s="264">
        <v>2736.51</v>
      </c>
      <c r="H275" s="263">
        <v>2772.53</v>
      </c>
      <c r="I275" s="264">
        <v>2809.44</v>
      </c>
      <c r="J275" s="263">
        <v>2846.39</v>
      </c>
      <c r="K275" s="263">
        <v>2883.34</v>
      </c>
      <c r="L275" s="263">
        <v>2908.62</v>
      </c>
      <c r="M275" s="207"/>
      <c r="N275" s="207"/>
      <c r="O275" s="207"/>
      <c r="P275" s="205"/>
      <c r="Q275" s="263">
        <v>2725.79</v>
      </c>
      <c r="R275" s="263">
        <v>2768.18</v>
      </c>
      <c r="S275" s="263">
        <v>2810.59</v>
      </c>
      <c r="T275" s="263">
        <v>2849.26</v>
      </c>
      <c r="U275" s="263">
        <v>2885.28</v>
      </c>
      <c r="V275" s="263">
        <v>2922.19</v>
      </c>
      <c r="W275" s="263">
        <v>2959.14</v>
      </c>
      <c r="X275" s="263">
        <v>2996.09</v>
      </c>
      <c r="Y275" s="263">
        <v>3021.37</v>
      </c>
      <c r="Z275" s="263"/>
      <c r="AA275" s="263"/>
      <c r="AB275" s="263"/>
      <c r="AC275"/>
      <c r="AD275"/>
      <c r="AE275"/>
      <c r="AF275"/>
    </row>
    <row r="276" spans="1:32" ht="18" customHeight="1">
      <c r="A276" s="11" t="str">
        <f t="shared" si="3"/>
        <v>Caritas_RK_Ost</v>
      </c>
      <c r="B276" s="11">
        <v>11</v>
      </c>
      <c r="C276" s="48">
        <v>0.78739999999999999</v>
      </c>
      <c r="D276" s="264">
        <v>2473.67</v>
      </c>
      <c r="E276" s="264">
        <v>2526.4299999999998</v>
      </c>
      <c r="F276" s="264">
        <v>2559.61</v>
      </c>
      <c r="G276" s="264">
        <v>2585.4299999999998</v>
      </c>
      <c r="H276" s="263">
        <v>2611.19</v>
      </c>
      <c r="I276" s="264">
        <v>2637.03</v>
      </c>
      <c r="J276" s="263">
        <v>2662.78</v>
      </c>
      <c r="K276" s="263">
        <v>2688.62</v>
      </c>
      <c r="L276" s="263">
        <v>2714.39</v>
      </c>
      <c r="M276" s="207"/>
      <c r="N276" s="207"/>
      <c r="O276" s="207"/>
      <c r="P276" s="205"/>
      <c r="Q276" s="263">
        <v>2586.42</v>
      </c>
      <c r="R276" s="263">
        <v>2639.18</v>
      </c>
      <c r="S276" s="263">
        <v>2672.36</v>
      </c>
      <c r="T276" s="263">
        <v>2698.18</v>
      </c>
      <c r="U276" s="263">
        <v>2723.94</v>
      </c>
      <c r="V276" s="263">
        <v>2749.78</v>
      </c>
      <c r="W276" s="263">
        <v>2775.53</v>
      </c>
      <c r="X276" s="263">
        <v>2801.37</v>
      </c>
      <c r="Y276" s="263">
        <v>2827.14</v>
      </c>
      <c r="Z276" s="263"/>
      <c r="AA276" s="263"/>
      <c r="AB276" s="263"/>
      <c r="AC276"/>
      <c r="AD276"/>
      <c r="AE276"/>
      <c r="AF276"/>
    </row>
    <row r="277" spans="1:32" ht="18" customHeight="1">
      <c r="A277" s="11" t="str">
        <f t="shared" si="3"/>
        <v>Caritas_RK_Ost</v>
      </c>
      <c r="B277" s="11">
        <v>12</v>
      </c>
      <c r="C277" s="48">
        <v>0.78739999999999999</v>
      </c>
      <c r="D277" s="264">
        <v>2386.4499999999998</v>
      </c>
      <c r="E277" s="264">
        <v>2419.58</v>
      </c>
      <c r="F277" s="264">
        <v>2452.7800000000002</v>
      </c>
      <c r="G277" s="264">
        <v>2478.5300000000002</v>
      </c>
      <c r="H277" s="263">
        <v>2504.37</v>
      </c>
      <c r="I277" s="264">
        <v>2530.14</v>
      </c>
      <c r="J277" s="263">
        <v>2555.96</v>
      </c>
      <c r="K277" s="263">
        <v>2581.73</v>
      </c>
      <c r="L277" s="263">
        <v>2607.52</v>
      </c>
      <c r="M277" s="207"/>
      <c r="N277" s="207"/>
      <c r="O277" s="207"/>
      <c r="P277" s="205"/>
      <c r="Q277" s="263">
        <v>2499.1999999999998</v>
      </c>
      <c r="R277" s="263">
        <v>2532.33</v>
      </c>
      <c r="S277" s="263">
        <v>2565.5300000000002</v>
      </c>
      <c r="T277" s="263">
        <v>2591.2800000000002</v>
      </c>
      <c r="U277" s="263">
        <v>2617.12</v>
      </c>
      <c r="V277" s="263">
        <v>2642.89</v>
      </c>
      <c r="W277" s="263">
        <v>2668.71</v>
      </c>
      <c r="X277" s="263">
        <v>2694.48</v>
      </c>
      <c r="Y277" s="263">
        <v>2720.27</v>
      </c>
      <c r="Z277" s="263"/>
      <c r="AA277" s="263"/>
      <c r="AB277" s="263"/>
      <c r="AC277"/>
      <c r="AD277"/>
      <c r="AE277"/>
      <c r="AF277"/>
    </row>
    <row r="278" spans="1:32" ht="18" customHeight="1">
      <c r="A278" s="331" t="s">
        <v>367</v>
      </c>
      <c r="B278" s="331"/>
      <c r="C278" s="331"/>
      <c r="D278" s="331"/>
      <c r="E278" s="331"/>
      <c r="F278" s="331"/>
      <c r="G278" s="331"/>
      <c r="H278" s="331"/>
      <c r="I278" s="331"/>
      <c r="P278" s="205"/>
      <c r="X278"/>
      <c r="Y278"/>
      <c r="Z278"/>
      <c r="AA278"/>
      <c r="AB278"/>
      <c r="AC278"/>
      <c r="AD278"/>
      <c r="AE278"/>
      <c r="AF278"/>
    </row>
    <row r="279" spans="1:32" ht="18" customHeight="1">
      <c r="A279" s="11" t="s">
        <v>308</v>
      </c>
      <c r="B279" s="11" t="s">
        <v>126</v>
      </c>
      <c r="C279" s="48">
        <v>0.6</v>
      </c>
      <c r="D279" s="4">
        <v>6670.43</v>
      </c>
      <c r="E279" s="4">
        <v>7379.87</v>
      </c>
      <c r="F279" s="4">
        <v>8051.94</v>
      </c>
      <c r="G279" s="4">
        <v>8500.01</v>
      </c>
      <c r="H279" s="19">
        <v>8604.56</v>
      </c>
      <c r="I279" s="4"/>
      <c r="X279"/>
      <c r="Y279"/>
      <c r="Z279"/>
      <c r="AA279"/>
      <c r="AB279"/>
      <c r="AC279"/>
      <c r="AD279"/>
      <c r="AE279"/>
      <c r="AF279"/>
    </row>
    <row r="280" spans="1:32" ht="18" customHeight="1">
      <c r="A280" s="11" t="s">
        <v>308</v>
      </c>
      <c r="B280" s="11" t="s">
        <v>127</v>
      </c>
      <c r="C280" s="48">
        <v>0.6</v>
      </c>
      <c r="D280" s="4">
        <v>5504</v>
      </c>
      <c r="E280" s="4">
        <v>5863.92</v>
      </c>
      <c r="F280" s="4">
        <v>6265.4</v>
      </c>
      <c r="G280" s="4">
        <v>6813.49</v>
      </c>
      <c r="H280" s="4">
        <v>7377.29</v>
      </c>
      <c r="I280" s="4">
        <v>7748.2</v>
      </c>
      <c r="V280" s="1"/>
      <c r="X280"/>
      <c r="Y280"/>
      <c r="Z280"/>
      <c r="AA280"/>
      <c r="AB280"/>
      <c r="AC280"/>
      <c r="AD280"/>
      <c r="AE280"/>
      <c r="AF280"/>
    </row>
    <row r="281" spans="1:32">
      <c r="A281" s="11" t="s">
        <v>308</v>
      </c>
      <c r="B281" s="11" t="s">
        <v>128</v>
      </c>
      <c r="C281" s="48">
        <v>0.6</v>
      </c>
      <c r="D281" s="4">
        <v>5003.84</v>
      </c>
      <c r="E281" s="4">
        <v>5329.75</v>
      </c>
      <c r="F281" s="4">
        <v>5755.37</v>
      </c>
      <c r="G281" s="4">
        <v>6227.68</v>
      </c>
      <c r="H281" s="4">
        <v>6754.16</v>
      </c>
      <c r="I281" s="4">
        <v>7132.13</v>
      </c>
      <c r="X281"/>
      <c r="Y281"/>
      <c r="Z281"/>
      <c r="AA281"/>
      <c r="AB281"/>
      <c r="AC281"/>
      <c r="AD281"/>
      <c r="AE281"/>
      <c r="AF281"/>
    </row>
    <row r="282" spans="1:32">
      <c r="A282" s="11" t="s">
        <v>308</v>
      </c>
      <c r="B282" s="11" t="s">
        <v>129</v>
      </c>
      <c r="C282" s="48">
        <v>0.6</v>
      </c>
      <c r="D282" s="4">
        <v>4628.76</v>
      </c>
      <c r="E282" s="4">
        <v>4985.95</v>
      </c>
      <c r="F282" s="4">
        <v>5392.57</v>
      </c>
      <c r="G282" s="4">
        <v>5834.04</v>
      </c>
      <c r="H282" s="4">
        <v>6353.53</v>
      </c>
      <c r="I282" s="4">
        <v>6635.44</v>
      </c>
      <c r="X282"/>
      <c r="Y282"/>
      <c r="Z282"/>
      <c r="AA282"/>
      <c r="AB282"/>
      <c r="AC282"/>
      <c r="AD282"/>
      <c r="AE282"/>
      <c r="AF282"/>
    </row>
    <row r="283" spans="1:32">
      <c r="A283" s="11" t="s">
        <v>308</v>
      </c>
      <c r="B283" s="11" t="s">
        <v>130</v>
      </c>
      <c r="C283" s="48">
        <v>0.8</v>
      </c>
      <c r="D283" s="4">
        <v>4170.32</v>
      </c>
      <c r="E283" s="4">
        <v>4581.34</v>
      </c>
      <c r="F283" s="4">
        <v>5061.67</v>
      </c>
      <c r="G283" s="4">
        <v>5594.63</v>
      </c>
      <c r="H283" s="4">
        <v>6220.01</v>
      </c>
      <c r="I283" s="4">
        <v>6516.74</v>
      </c>
      <c r="X283"/>
      <c r="Y283"/>
      <c r="Z283"/>
      <c r="AA283"/>
      <c r="AB283"/>
      <c r="AC283"/>
      <c r="AD283"/>
      <c r="AE283"/>
      <c r="AF283"/>
    </row>
    <row r="284" spans="1:32">
      <c r="A284" s="11" t="s">
        <v>308</v>
      </c>
      <c r="B284" s="11" t="s">
        <v>131</v>
      </c>
      <c r="C284" s="48">
        <v>0.8</v>
      </c>
      <c r="D284" s="4">
        <v>4032.38</v>
      </c>
      <c r="E284" s="4">
        <v>4410.41</v>
      </c>
      <c r="F284" s="4">
        <v>4765.62</v>
      </c>
      <c r="G284" s="4">
        <v>5151.01</v>
      </c>
      <c r="H284" s="4">
        <v>5678.44</v>
      </c>
      <c r="I284" s="4">
        <v>5975.19</v>
      </c>
      <c r="X284"/>
      <c r="Y284"/>
      <c r="Z284"/>
      <c r="AA284"/>
      <c r="AB284"/>
      <c r="AC284"/>
      <c r="AD284"/>
      <c r="AE284"/>
      <c r="AF284"/>
    </row>
    <row r="285" spans="1:32">
      <c r="A285" s="11" t="s">
        <v>308</v>
      </c>
      <c r="B285" s="11" t="s">
        <v>132</v>
      </c>
      <c r="C285" s="48">
        <v>0.8</v>
      </c>
      <c r="D285" s="4">
        <v>3895.33</v>
      </c>
      <c r="E285" s="4">
        <v>4191.53</v>
      </c>
      <c r="F285" s="4">
        <v>4528.25</v>
      </c>
      <c r="G285" s="4">
        <v>4893.4399999999996</v>
      </c>
      <c r="H285" s="4">
        <v>5300.1</v>
      </c>
      <c r="I285" s="4">
        <v>5433.63</v>
      </c>
      <c r="X285"/>
      <c r="Y285"/>
      <c r="Z285"/>
      <c r="AA285"/>
      <c r="AB285"/>
      <c r="AC285"/>
      <c r="AD285"/>
      <c r="AE285"/>
      <c r="AF285"/>
    </row>
    <row r="286" spans="1:32">
      <c r="A286" s="11" t="s">
        <v>308</v>
      </c>
      <c r="B286" s="11" t="s">
        <v>60</v>
      </c>
      <c r="C286" s="48">
        <v>0.8</v>
      </c>
      <c r="D286" s="4">
        <v>3757.21</v>
      </c>
      <c r="E286" s="4">
        <v>4013.8</v>
      </c>
      <c r="F286" s="4">
        <v>4334.08</v>
      </c>
      <c r="G286" s="4">
        <v>4683.04</v>
      </c>
      <c r="H286" s="4">
        <v>5061.38</v>
      </c>
      <c r="I286" s="4">
        <v>5182.84</v>
      </c>
      <c r="X286"/>
      <c r="Y286"/>
      <c r="Z286"/>
      <c r="AA286"/>
      <c r="AB286"/>
      <c r="AC286"/>
      <c r="AD286"/>
      <c r="AE286"/>
      <c r="AF286"/>
    </row>
    <row r="287" spans="1:32">
      <c r="A287" s="11" t="s">
        <v>308</v>
      </c>
      <c r="B287" s="11" t="s">
        <v>61</v>
      </c>
      <c r="C287" s="48">
        <v>0.8</v>
      </c>
      <c r="D287" s="4">
        <v>3619.09</v>
      </c>
      <c r="E287" s="4">
        <v>3736.32</v>
      </c>
      <c r="F287" s="4">
        <v>4029.91</v>
      </c>
      <c r="G287" s="4">
        <v>4352.0600000000004</v>
      </c>
      <c r="H287" s="4">
        <v>4706.63</v>
      </c>
      <c r="I287" s="4">
        <v>5003.3500000000004</v>
      </c>
      <c r="X287"/>
      <c r="Y287"/>
      <c r="Z287"/>
      <c r="AA287"/>
      <c r="AB287"/>
      <c r="AC287"/>
      <c r="AD287"/>
      <c r="AE287"/>
      <c r="AF287"/>
    </row>
    <row r="288" spans="1:32">
      <c r="A288" s="11" t="s">
        <v>308</v>
      </c>
      <c r="B288" s="11" t="s">
        <v>62</v>
      </c>
      <c r="C288" s="48">
        <v>0.8</v>
      </c>
      <c r="D288" s="4">
        <v>3480.97</v>
      </c>
      <c r="E288" s="4">
        <v>3699.68</v>
      </c>
      <c r="F288" s="4">
        <v>3759.84</v>
      </c>
      <c r="G288" s="4">
        <v>3963.16</v>
      </c>
      <c r="H288" s="4">
        <v>4335.6899999999996</v>
      </c>
      <c r="I288" s="4">
        <v>4483.1000000000004</v>
      </c>
      <c r="X288"/>
      <c r="Y288"/>
      <c r="Z288"/>
      <c r="AA288"/>
      <c r="AB288"/>
      <c r="AC288"/>
      <c r="AD288"/>
      <c r="AE288"/>
      <c r="AF288"/>
    </row>
    <row r="289" spans="1:32">
      <c r="A289" s="11" t="s">
        <v>308</v>
      </c>
      <c r="B289" s="11" t="s">
        <v>134</v>
      </c>
      <c r="C289" s="48">
        <v>0.9</v>
      </c>
      <c r="D289" s="4">
        <v>3281.44</v>
      </c>
      <c r="E289" s="4">
        <v>3486.59</v>
      </c>
      <c r="F289" s="4">
        <v>3628.68</v>
      </c>
      <c r="G289" s="4">
        <v>3770.54</v>
      </c>
      <c r="H289" s="4">
        <v>3922.69</v>
      </c>
      <c r="I289" s="4">
        <v>3995.85</v>
      </c>
      <c r="X289"/>
      <c r="Y289"/>
      <c r="Z289"/>
      <c r="AA289"/>
      <c r="AB289"/>
      <c r="AC289"/>
      <c r="AD289"/>
      <c r="AE289"/>
      <c r="AF289"/>
    </row>
    <row r="290" spans="1:32">
      <c r="A290" s="11" t="s">
        <v>308</v>
      </c>
      <c r="B290" s="11" t="s">
        <v>135</v>
      </c>
      <c r="C290" s="48">
        <v>0.9</v>
      </c>
      <c r="D290" s="4">
        <v>3095.23</v>
      </c>
      <c r="E290" s="4">
        <v>3331.58</v>
      </c>
      <c r="F290" s="4">
        <v>3472.38</v>
      </c>
      <c r="G290" s="4">
        <v>3614.47</v>
      </c>
      <c r="H290" s="4">
        <v>3748.49</v>
      </c>
      <c r="I290" s="4">
        <v>3820.45</v>
      </c>
      <c r="X290"/>
      <c r="Y290"/>
      <c r="Z290"/>
      <c r="AA290"/>
      <c r="AB290"/>
      <c r="AC290"/>
      <c r="AD290"/>
      <c r="AE290"/>
      <c r="AF290"/>
    </row>
    <row r="291" spans="1:32">
      <c r="A291" s="11" t="s">
        <v>308</v>
      </c>
      <c r="B291" s="11" t="s">
        <v>136</v>
      </c>
      <c r="C291" s="48">
        <v>0.9</v>
      </c>
      <c r="D291" s="4">
        <v>3042.04</v>
      </c>
      <c r="E291" s="4">
        <v>3236.55</v>
      </c>
      <c r="F291" s="4">
        <v>3372.94</v>
      </c>
      <c r="G291" s="4">
        <v>3507.92</v>
      </c>
      <c r="H291" s="4">
        <v>3640.49</v>
      </c>
      <c r="I291" s="4">
        <v>3708.02</v>
      </c>
      <c r="X291"/>
      <c r="Y291"/>
      <c r="Z291"/>
      <c r="AA291"/>
      <c r="AB291"/>
      <c r="AC291"/>
      <c r="AD291"/>
      <c r="AE291"/>
      <c r="AF291"/>
    </row>
    <row r="292" spans="1:32">
      <c r="A292" s="11" t="s">
        <v>308</v>
      </c>
      <c r="B292" s="11" t="s">
        <v>139</v>
      </c>
      <c r="C292" s="48">
        <v>0.9</v>
      </c>
      <c r="D292" s="4">
        <v>2928.99</v>
      </c>
      <c r="E292" s="4">
        <v>3117.67</v>
      </c>
      <c r="F292" s="4">
        <v>3245.11</v>
      </c>
      <c r="G292" s="4">
        <v>3380.06</v>
      </c>
      <c r="H292" s="4">
        <v>3505.47</v>
      </c>
      <c r="I292" s="4">
        <v>3570.28</v>
      </c>
      <c r="X292"/>
      <c r="Y292"/>
      <c r="Z292"/>
      <c r="AA292"/>
      <c r="AB292"/>
      <c r="AC292"/>
      <c r="AD292"/>
      <c r="AE292"/>
      <c r="AF292"/>
    </row>
    <row r="293" spans="1:32">
      <c r="A293" s="11" t="s">
        <v>308</v>
      </c>
      <c r="B293" s="11" t="s">
        <v>140</v>
      </c>
      <c r="C293" s="48">
        <v>0.9</v>
      </c>
      <c r="D293" s="4">
        <v>2802.62</v>
      </c>
      <c r="E293" s="4">
        <v>2993.55</v>
      </c>
      <c r="F293" s="4">
        <v>3153.75</v>
      </c>
      <c r="G293" s="4">
        <v>3253.48</v>
      </c>
      <c r="H293" s="4">
        <v>3353.2</v>
      </c>
      <c r="I293" s="4">
        <v>3411.6</v>
      </c>
      <c r="X293"/>
      <c r="Y293"/>
      <c r="Z293"/>
      <c r="AA293"/>
      <c r="AB293"/>
      <c r="AC293"/>
      <c r="AD293"/>
      <c r="AE293"/>
      <c r="AF293"/>
    </row>
    <row r="294" spans="1:32">
      <c r="A294" s="11" t="s">
        <v>308</v>
      </c>
      <c r="B294" s="11" t="s">
        <v>141</v>
      </c>
      <c r="C294" s="48">
        <v>0.9</v>
      </c>
      <c r="D294" s="4">
        <v>2762.69</v>
      </c>
      <c r="E294" s="4">
        <v>2968.02</v>
      </c>
      <c r="F294" s="4">
        <v>3017.99</v>
      </c>
      <c r="G294" s="4">
        <v>3132.21</v>
      </c>
      <c r="H294" s="4">
        <v>3217.92</v>
      </c>
      <c r="I294" s="4">
        <v>3296.43</v>
      </c>
      <c r="X294"/>
      <c r="Y294"/>
      <c r="Z294"/>
      <c r="AA294"/>
      <c r="AB294"/>
      <c r="AC294"/>
      <c r="AD294"/>
      <c r="AE294"/>
      <c r="AF294"/>
    </row>
    <row r="295" spans="1:32">
      <c r="A295" s="11" t="s">
        <v>308</v>
      </c>
      <c r="B295" s="11" t="s">
        <v>309</v>
      </c>
      <c r="C295" s="48">
        <v>0.9</v>
      </c>
      <c r="D295" s="4">
        <v>2601.6</v>
      </c>
      <c r="E295" s="4">
        <v>2835.82</v>
      </c>
      <c r="F295" s="4">
        <v>2921.62</v>
      </c>
      <c r="G295" s="4">
        <v>3036.03</v>
      </c>
      <c r="H295" s="4">
        <v>3114.63</v>
      </c>
      <c r="I295" s="4">
        <v>3173.31</v>
      </c>
      <c r="X295"/>
      <c r="Y295"/>
      <c r="Z295"/>
      <c r="AA295"/>
      <c r="AB295"/>
      <c r="AC295"/>
      <c r="AD295"/>
      <c r="AE295"/>
      <c r="AF295"/>
    </row>
    <row r="296" spans="1:32">
      <c r="A296" s="11" t="s">
        <v>308</v>
      </c>
      <c r="B296" s="11" t="s">
        <v>142</v>
      </c>
      <c r="C296" s="48">
        <v>0.9</v>
      </c>
      <c r="D296" s="4">
        <v>2582.16</v>
      </c>
      <c r="E296" s="4">
        <v>2784.28</v>
      </c>
      <c r="F296" s="4">
        <v>2834.67</v>
      </c>
      <c r="G296" s="4">
        <v>2906.58</v>
      </c>
      <c r="H296" s="4">
        <v>3064.63</v>
      </c>
      <c r="I296" s="4">
        <v>3229.97</v>
      </c>
      <c r="X296"/>
      <c r="Y296"/>
      <c r="Z296"/>
      <c r="AA296"/>
      <c r="AB296"/>
      <c r="AC296"/>
      <c r="AD296"/>
      <c r="AE296"/>
      <c r="AF296"/>
    </row>
    <row r="297" spans="1:32">
      <c r="A297" s="11" t="s">
        <v>308</v>
      </c>
      <c r="B297" s="11" t="s">
        <v>143</v>
      </c>
      <c r="C297" s="48">
        <v>0.9</v>
      </c>
      <c r="D297" s="4"/>
      <c r="E297" s="4">
        <v>2355.52</v>
      </c>
      <c r="F297" s="4">
        <v>2388.86</v>
      </c>
      <c r="G297" s="4">
        <v>2430.5500000000002</v>
      </c>
      <c r="H297" s="4">
        <v>2469.42</v>
      </c>
      <c r="I297" s="4">
        <v>2569.4699999999998</v>
      </c>
      <c r="X297"/>
      <c r="Y297"/>
      <c r="Z297"/>
      <c r="AA297"/>
      <c r="AB297"/>
      <c r="AC297"/>
      <c r="AD297"/>
      <c r="AE297"/>
      <c r="AF297"/>
    </row>
    <row r="298" spans="1:32">
      <c r="A298" s="334" t="s">
        <v>369</v>
      </c>
      <c r="B298" s="334"/>
      <c r="C298" s="334"/>
      <c r="D298" s="334"/>
      <c r="E298" s="334"/>
      <c r="F298" s="334"/>
      <c r="G298" s="334"/>
      <c r="H298" s="334"/>
      <c r="I298" s="334"/>
      <c r="X298"/>
      <c r="Y298"/>
      <c r="Z298"/>
      <c r="AA298"/>
      <c r="AB298"/>
      <c r="AC298"/>
      <c r="AD298"/>
      <c r="AE298"/>
      <c r="AF298"/>
    </row>
    <row r="299" spans="1:32">
      <c r="A299" s="11" t="s">
        <v>337</v>
      </c>
      <c r="B299" s="11" t="s">
        <v>31</v>
      </c>
      <c r="C299" s="48">
        <v>0.70279999999999998</v>
      </c>
      <c r="D299" s="4">
        <v>4458.2</v>
      </c>
      <c r="E299" s="4">
        <v>4571.79</v>
      </c>
      <c r="F299" s="4">
        <v>5134.51</v>
      </c>
      <c r="G299" s="4">
        <v>5556.51</v>
      </c>
      <c r="H299" s="4">
        <v>6189.53</v>
      </c>
      <c r="I299" s="4">
        <v>6366.06</v>
      </c>
      <c r="X299"/>
      <c r="Y299"/>
      <c r="Z299"/>
      <c r="AA299"/>
      <c r="AB299"/>
      <c r="AC299"/>
      <c r="AD299"/>
      <c r="AE299"/>
      <c r="AF299"/>
    </row>
    <row r="300" spans="1:32">
      <c r="A300" s="11" t="s">
        <v>337</v>
      </c>
      <c r="B300" s="11" t="s">
        <v>30</v>
      </c>
      <c r="C300" s="48">
        <v>0.70279999999999998</v>
      </c>
      <c r="D300" s="4">
        <v>4110.5200000000004</v>
      </c>
      <c r="E300" s="4">
        <v>4395.96</v>
      </c>
      <c r="F300" s="4">
        <v>4853.1400000000003</v>
      </c>
      <c r="G300" s="4">
        <v>5134.51</v>
      </c>
      <c r="H300" s="4">
        <v>5697.17</v>
      </c>
      <c r="I300" s="4">
        <v>5859.16</v>
      </c>
      <c r="X300"/>
      <c r="Y300"/>
      <c r="Z300"/>
      <c r="AA300"/>
      <c r="AB300"/>
      <c r="AC300"/>
      <c r="AD300"/>
      <c r="AE300"/>
      <c r="AF300"/>
    </row>
    <row r="301" spans="1:32">
      <c r="A301" s="11" t="s">
        <v>337</v>
      </c>
      <c r="B301" s="11" t="s">
        <v>29</v>
      </c>
      <c r="C301" s="48">
        <v>0.70279999999999998</v>
      </c>
      <c r="D301" s="4">
        <v>4026.38</v>
      </c>
      <c r="E301" s="4">
        <v>4304.54</v>
      </c>
      <c r="F301" s="4">
        <v>4614</v>
      </c>
      <c r="G301" s="4">
        <v>4993.8100000000004</v>
      </c>
      <c r="H301" s="4">
        <v>5415.82</v>
      </c>
      <c r="I301" s="4">
        <v>5569.51</v>
      </c>
      <c r="X301"/>
      <c r="Y301"/>
      <c r="Z301"/>
      <c r="AA301"/>
      <c r="AB301"/>
      <c r="AC301"/>
      <c r="AD301"/>
      <c r="AE301"/>
      <c r="AF301"/>
    </row>
    <row r="302" spans="1:32">
      <c r="A302" s="11" t="s">
        <v>337</v>
      </c>
      <c r="B302" s="11" t="s">
        <v>28</v>
      </c>
      <c r="C302" s="48">
        <v>0.70279999999999998</v>
      </c>
      <c r="D302" s="4">
        <v>3884.14</v>
      </c>
      <c r="E302" s="4">
        <v>4149.76</v>
      </c>
      <c r="F302" s="4">
        <v>4431.1499999999996</v>
      </c>
      <c r="G302" s="4">
        <v>4754.68</v>
      </c>
      <c r="H302" s="4">
        <v>5275.17</v>
      </c>
      <c r="I302" s="4">
        <v>5424.69</v>
      </c>
      <c r="X302"/>
      <c r="Y302"/>
      <c r="Z302"/>
      <c r="AA302"/>
      <c r="AB302"/>
      <c r="AC302"/>
      <c r="AD302"/>
      <c r="AE302"/>
      <c r="AF302"/>
    </row>
    <row r="303" spans="1:32">
      <c r="A303" s="11" t="s">
        <v>337</v>
      </c>
      <c r="B303" s="11" t="s">
        <v>9</v>
      </c>
      <c r="C303" s="48">
        <v>0.70279999999999998</v>
      </c>
      <c r="D303" s="4">
        <v>3847.03</v>
      </c>
      <c r="E303" s="4">
        <v>4109.38</v>
      </c>
      <c r="F303" s="4">
        <v>4422.05</v>
      </c>
      <c r="G303" s="4">
        <v>4740.1000000000004</v>
      </c>
      <c r="H303" s="4">
        <v>5091.8100000000004</v>
      </c>
      <c r="I303" s="4">
        <v>5235.93</v>
      </c>
      <c r="X303"/>
      <c r="Y303"/>
      <c r="Z303"/>
      <c r="AA303"/>
      <c r="AB303"/>
      <c r="AC303"/>
      <c r="AD303"/>
      <c r="AE303"/>
      <c r="AF303"/>
    </row>
    <row r="304" spans="1:32">
      <c r="A304" s="11" t="s">
        <v>337</v>
      </c>
      <c r="B304" s="11" t="s">
        <v>4</v>
      </c>
      <c r="C304" s="48">
        <v>0.70279999999999998</v>
      </c>
      <c r="D304" s="4">
        <v>3756.97</v>
      </c>
      <c r="E304" s="4">
        <v>4012.6</v>
      </c>
      <c r="F304" s="4">
        <v>4360.8</v>
      </c>
      <c r="G304" s="4">
        <v>4642.12</v>
      </c>
      <c r="H304" s="4">
        <v>4993.8100000000004</v>
      </c>
      <c r="I304" s="4">
        <v>5135.05</v>
      </c>
      <c r="X304"/>
      <c r="Y304"/>
      <c r="Z304"/>
      <c r="AA304"/>
      <c r="AB304"/>
      <c r="AC304"/>
      <c r="AD304"/>
      <c r="AE304"/>
      <c r="AF304"/>
    </row>
    <row r="305" spans="1:32">
      <c r="A305" s="11" t="s">
        <v>337</v>
      </c>
      <c r="B305" s="11" t="s">
        <v>3</v>
      </c>
      <c r="C305" s="48">
        <v>0.79510000000000003</v>
      </c>
      <c r="D305" s="4">
        <v>3747.09</v>
      </c>
      <c r="E305" s="4">
        <v>4002.01</v>
      </c>
      <c r="F305" s="4">
        <v>4335.6400000000003</v>
      </c>
      <c r="G305" s="4">
        <v>4631.04</v>
      </c>
      <c r="H305" s="4">
        <v>4996.8</v>
      </c>
      <c r="I305" s="4">
        <v>5138.12</v>
      </c>
      <c r="X305"/>
      <c r="Y305"/>
      <c r="Z305"/>
      <c r="AA305"/>
      <c r="AB305"/>
      <c r="AC305"/>
      <c r="AD305"/>
      <c r="AE305"/>
      <c r="AF305"/>
    </row>
    <row r="306" spans="1:32">
      <c r="A306" s="11" t="s">
        <v>337</v>
      </c>
      <c r="B306" s="11" t="s">
        <v>57</v>
      </c>
      <c r="C306" s="48">
        <v>0.79510000000000003</v>
      </c>
      <c r="D306" s="4">
        <v>3697.55</v>
      </c>
      <c r="E306" s="4">
        <v>3948.84</v>
      </c>
      <c r="F306" s="4">
        <v>4125.3900000000003</v>
      </c>
      <c r="G306" s="4">
        <v>4575.55</v>
      </c>
      <c r="H306" s="4">
        <v>4927.22</v>
      </c>
      <c r="I306" s="4">
        <v>5066.5</v>
      </c>
      <c r="X306"/>
      <c r="Y306"/>
      <c r="Z306"/>
      <c r="AA306"/>
      <c r="AB306"/>
      <c r="AC306"/>
      <c r="AD306"/>
      <c r="AE306"/>
      <c r="AF306"/>
    </row>
    <row r="307" spans="1:32">
      <c r="A307" s="11" t="s">
        <v>337</v>
      </c>
      <c r="B307" s="11" t="s">
        <v>56</v>
      </c>
      <c r="C307" s="48">
        <v>0.79510000000000003</v>
      </c>
      <c r="D307" s="4">
        <v>3631.49</v>
      </c>
      <c r="E307" s="4">
        <v>3877.94</v>
      </c>
      <c r="F307" s="4">
        <v>4053</v>
      </c>
      <c r="G307" s="4">
        <v>4501.47</v>
      </c>
      <c r="H307" s="4">
        <v>4853.1400000000003</v>
      </c>
      <c r="I307" s="4">
        <v>4990.22</v>
      </c>
      <c r="X307"/>
      <c r="Y307"/>
      <c r="Z307"/>
      <c r="AA307"/>
      <c r="AB307"/>
      <c r="AC307"/>
      <c r="AD307"/>
      <c r="AE307"/>
      <c r="AF307"/>
    </row>
    <row r="308" spans="1:32">
      <c r="A308" s="11" t="s">
        <v>337</v>
      </c>
      <c r="B308" s="11" t="s">
        <v>26</v>
      </c>
      <c r="C308" s="48">
        <v>0.79510000000000003</v>
      </c>
      <c r="D308" s="4">
        <v>3371.39</v>
      </c>
      <c r="E308" s="4">
        <v>3598.79</v>
      </c>
      <c r="F308" s="4">
        <v>3864.55</v>
      </c>
      <c r="G308" s="4">
        <v>4253.22</v>
      </c>
      <c r="H308" s="4">
        <v>4620.71</v>
      </c>
      <c r="I308" s="4">
        <v>4902.4399999999996</v>
      </c>
      <c r="X308"/>
      <c r="Y308"/>
      <c r="Z308"/>
      <c r="AA308"/>
      <c r="AB308"/>
      <c r="AC308"/>
      <c r="AD308"/>
      <c r="AE308"/>
      <c r="AF308"/>
    </row>
    <row r="309" spans="1:32">
      <c r="A309" s="11" t="s">
        <v>337</v>
      </c>
      <c r="B309" s="11" t="s">
        <v>59</v>
      </c>
      <c r="C309" s="48">
        <v>0.79510000000000003</v>
      </c>
      <c r="D309" s="4">
        <v>3371.39</v>
      </c>
      <c r="E309" s="4">
        <v>3598.79</v>
      </c>
      <c r="F309" s="4">
        <v>3864.55</v>
      </c>
      <c r="G309" s="4">
        <v>4253.22</v>
      </c>
      <c r="H309" s="4">
        <v>4620.71</v>
      </c>
      <c r="I309" s="4">
        <v>4902.4399999999996</v>
      </c>
      <c r="X309"/>
      <c r="Y309"/>
      <c r="Z309"/>
      <c r="AA309"/>
      <c r="AB309"/>
      <c r="AC309"/>
      <c r="AD309"/>
      <c r="AE309"/>
      <c r="AF309"/>
    </row>
    <row r="310" spans="1:32">
      <c r="A310" s="11" t="s">
        <v>337</v>
      </c>
      <c r="B310" s="11" t="s">
        <v>58</v>
      </c>
      <c r="C310" s="48">
        <v>0.79510000000000003</v>
      </c>
      <c r="D310" s="4">
        <v>3303.85</v>
      </c>
      <c r="E310" s="4">
        <v>3526.31</v>
      </c>
      <c r="F310" s="4">
        <v>3755.83</v>
      </c>
      <c r="G310" s="4">
        <v>3973.29</v>
      </c>
      <c r="H310" s="4">
        <v>4185.8599999999997</v>
      </c>
      <c r="I310" s="4">
        <v>4409.3900000000003</v>
      </c>
      <c r="X310"/>
      <c r="Y310"/>
      <c r="Z310"/>
      <c r="AA310"/>
      <c r="AB310"/>
      <c r="AC310"/>
      <c r="AD310"/>
      <c r="AE310"/>
      <c r="AF310"/>
    </row>
    <row r="311" spans="1:32">
      <c r="A311" s="11" t="s">
        <v>337</v>
      </c>
      <c r="B311" s="11" t="s">
        <v>25</v>
      </c>
      <c r="C311" s="48">
        <v>0.79510000000000003</v>
      </c>
      <c r="D311" s="4">
        <v>3223.59</v>
      </c>
      <c r="E311" s="4">
        <v>3440.19</v>
      </c>
      <c r="F311" s="4">
        <v>3655.7</v>
      </c>
      <c r="G311" s="4">
        <v>3871.17</v>
      </c>
      <c r="H311" s="4">
        <v>4032.82</v>
      </c>
      <c r="I311" s="4">
        <v>4276.3999999999996</v>
      </c>
      <c r="X311"/>
      <c r="Y311"/>
      <c r="Z311"/>
      <c r="AA311"/>
      <c r="AB311"/>
      <c r="AC311"/>
      <c r="AD311"/>
      <c r="AE311"/>
      <c r="AF311"/>
    </row>
    <row r="312" spans="1:32">
      <c r="A312" s="11" t="s">
        <v>337</v>
      </c>
      <c r="B312" s="11" t="s">
        <v>24</v>
      </c>
      <c r="C312" s="48">
        <v>0.79510000000000003</v>
      </c>
      <c r="D312" s="4">
        <v>3091.81</v>
      </c>
      <c r="E312" s="4">
        <v>3298.76</v>
      </c>
      <c r="F312" s="4">
        <v>3487.33</v>
      </c>
      <c r="G312" s="4">
        <v>3615.3</v>
      </c>
      <c r="H312" s="4">
        <v>3736.51</v>
      </c>
      <c r="I312" s="4">
        <v>3925.36</v>
      </c>
      <c r="X312"/>
      <c r="Y312"/>
      <c r="Z312"/>
      <c r="AA312"/>
      <c r="AB312"/>
      <c r="AC312"/>
      <c r="AD312"/>
      <c r="AE312"/>
      <c r="AF312"/>
    </row>
    <row r="313" spans="1:32">
      <c r="A313" s="11" t="s">
        <v>337</v>
      </c>
      <c r="B313" s="11" t="s">
        <v>23</v>
      </c>
      <c r="C313" s="48">
        <v>0.79510000000000003</v>
      </c>
      <c r="D313" s="4">
        <v>2924.89</v>
      </c>
      <c r="E313" s="4">
        <v>3119.62</v>
      </c>
      <c r="F313" s="4">
        <v>3300.78</v>
      </c>
      <c r="G313" s="4">
        <v>3467.12</v>
      </c>
      <c r="H313" s="4">
        <v>3543.23</v>
      </c>
      <c r="I313" s="4">
        <v>3634.14</v>
      </c>
      <c r="X313"/>
      <c r="Y313"/>
      <c r="Z313"/>
      <c r="AA313"/>
      <c r="AB313"/>
      <c r="AC313"/>
      <c r="AD313"/>
      <c r="AE313"/>
      <c r="AF313"/>
    </row>
    <row r="314" spans="1:32">
      <c r="A314" s="11" t="s">
        <v>337</v>
      </c>
      <c r="B314" s="11" t="s">
        <v>22</v>
      </c>
      <c r="C314" s="48">
        <v>0.79510000000000003</v>
      </c>
      <c r="D314" s="4">
        <v>2719.14</v>
      </c>
      <c r="E314" s="4">
        <v>2838.41</v>
      </c>
      <c r="F314" s="4">
        <v>2926.64</v>
      </c>
      <c r="G314" s="4">
        <v>3022.45</v>
      </c>
      <c r="H314" s="4">
        <v>3130.19</v>
      </c>
      <c r="I314" s="4">
        <v>3237.95</v>
      </c>
      <c r="X314"/>
      <c r="Y314"/>
      <c r="Z314"/>
      <c r="AA314"/>
      <c r="AB314"/>
      <c r="AC314"/>
      <c r="AD314"/>
      <c r="AE314"/>
      <c r="AF314"/>
    </row>
    <row r="315" spans="1:32">
      <c r="A315" s="11" t="s">
        <v>337</v>
      </c>
      <c r="B315" s="11" t="s">
        <v>321</v>
      </c>
      <c r="C315" s="48">
        <v>0.51780000000000004</v>
      </c>
      <c r="D315" s="4">
        <v>5504</v>
      </c>
      <c r="E315" s="4">
        <v>5863.92</v>
      </c>
      <c r="F315" s="4">
        <v>6265.4</v>
      </c>
      <c r="G315" s="4">
        <v>6813.49</v>
      </c>
      <c r="H315" s="4">
        <v>7377.29</v>
      </c>
      <c r="I315" s="4">
        <v>7589.03</v>
      </c>
      <c r="X315"/>
      <c r="Y315"/>
      <c r="Z315"/>
      <c r="AA315"/>
      <c r="AB315"/>
      <c r="AC315"/>
      <c r="AD315"/>
      <c r="AE315"/>
      <c r="AF315"/>
    </row>
    <row r="316" spans="1:32">
      <c r="A316" s="11" t="s">
        <v>337</v>
      </c>
      <c r="B316" s="11" t="s">
        <v>322</v>
      </c>
      <c r="C316" s="48">
        <v>0.51780000000000004</v>
      </c>
      <c r="D316" s="4">
        <v>5003.84</v>
      </c>
      <c r="E316" s="4">
        <v>5329.75</v>
      </c>
      <c r="F316" s="4">
        <v>5755.37</v>
      </c>
      <c r="G316" s="4">
        <v>6227.68</v>
      </c>
      <c r="H316" s="4">
        <v>6754.16</v>
      </c>
      <c r="I316" s="4">
        <v>6954.68</v>
      </c>
      <c r="X316"/>
      <c r="Y316"/>
      <c r="Z316"/>
      <c r="AA316"/>
      <c r="AB316"/>
      <c r="AC316"/>
      <c r="AD316"/>
      <c r="AE316"/>
      <c r="AF316"/>
    </row>
    <row r="317" spans="1:32">
      <c r="A317" s="11" t="s">
        <v>337</v>
      </c>
      <c r="B317" s="11" t="s">
        <v>323</v>
      </c>
      <c r="C317" s="48">
        <v>0.51780000000000004</v>
      </c>
      <c r="D317" s="4">
        <v>4628.76</v>
      </c>
      <c r="E317" s="4">
        <v>4985.95</v>
      </c>
      <c r="F317" s="4">
        <v>5392.57</v>
      </c>
      <c r="G317" s="4">
        <v>5834.04</v>
      </c>
      <c r="H317" s="4">
        <v>6353.53</v>
      </c>
      <c r="I317" s="4">
        <v>6535.02</v>
      </c>
      <c r="X317"/>
      <c r="Y317"/>
      <c r="Z317"/>
      <c r="AA317"/>
      <c r="AB317"/>
      <c r="AC317"/>
      <c r="AD317"/>
      <c r="AE317"/>
      <c r="AF317"/>
    </row>
    <row r="318" spans="1:32">
      <c r="A318" s="11" t="s">
        <v>337</v>
      </c>
      <c r="B318" s="11" t="s">
        <v>324</v>
      </c>
      <c r="C318" s="48">
        <v>0.70279999999999998</v>
      </c>
      <c r="D318" s="4">
        <v>4170.32</v>
      </c>
      <c r="E318" s="4">
        <v>4581.34</v>
      </c>
      <c r="F318" s="4">
        <v>5061.67</v>
      </c>
      <c r="G318" s="4">
        <v>5594.63</v>
      </c>
      <c r="H318" s="4">
        <v>6220.01</v>
      </c>
      <c r="I318" s="4">
        <v>6397.55</v>
      </c>
      <c r="X318"/>
      <c r="Y318"/>
      <c r="Z318"/>
      <c r="AA318"/>
      <c r="AB318"/>
      <c r="AC318"/>
      <c r="AD318"/>
      <c r="AE318"/>
      <c r="AF318"/>
    </row>
    <row r="319" spans="1:32">
      <c r="A319" s="11" t="s">
        <v>337</v>
      </c>
      <c r="B319" s="11" t="s">
        <v>325</v>
      </c>
      <c r="C319" s="48">
        <v>0.70279999999999998</v>
      </c>
      <c r="D319" s="4">
        <v>4032.38</v>
      </c>
      <c r="E319" s="4">
        <v>4410.41</v>
      </c>
      <c r="F319" s="4">
        <v>4765.62</v>
      </c>
      <c r="G319" s="4">
        <v>5151.01</v>
      </c>
      <c r="H319" s="4">
        <v>5678.44</v>
      </c>
      <c r="I319" s="4">
        <v>5839.97</v>
      </c>
      <c r="X319"/>
      <c r="Y319"/>
      <c r="Z319"/>
      <c r="AA319"/>
      <c r="AB319"/>
      <c r="AC319"/>
      <c r="AD319"/>
      <c r="AE319"/>
      <c r="AF319"/>
    </row>
    <row r="320" spans="1:32">
      <c r="A320" s="11" t="s">
        <v>337</v>
      </c>
      <c r="B320" s="11" t="s">
        <v>326</v>
      </c>
      <c r="C320" s="48">
        <v>0.70279999999999998</v>
      </c>
      <c r="D320" s="4">
        <v>3895.33</v>
      </c>
      <c r="E320" s="4">
        <v>4191.53</v>
      </c>
      <c r="F320" s="4">
        <v>4528.25</v>
      </c>
      <c r="G320" s="4">
        <v>4893.4399999999996</v>
      </c>
      <c r="H320" s="4">
        <v>5300.1</v>
      </c>
      <c r="I320" s="4">
        <v>5433.63</v>
      </c>
      <c r="X320"/>
      <c r="Y320"/>
      <c r="Z320"/>
      <c r="AA320"/>
      <c r="AB320"/>
      <c r="AC320"/>
      <c r="AD320"/>
      <c r="AE320"/>
      <c r="AF320"/>
    </row>
    <row r="321" spans="1:33">
      <c r="A321" s="11" t="s">
        <v>337</v>
      </c>
      <c r="B321" s="11" t="s">
        <v>327</v>
      </c>
      <c r="C321" s="48">
        <v>0.70279999999999998</v>
      </c>
      <c r="D321" s="4">
        <v>3787.84</v>
      </c>
      <c r="E321" s="4">
        <v>4052.08</v>
      </c>
      <c r="F321" s="4">
        <v>4339.43</v>
      </c>
      <c r="G321" s="4">
        <v>4649.0600000000004</v>
      </c>
      <c r="H321" s="4">
        <v>4981.91</v>
      </c>
      <c r="I321" s="4">
        <v>5188.3500000000004</v>
      </c>
      <c r="X321"/>
      <c r="Y321"/>
      <c r="Z321"/>
      <c r="AA321"/>
      <c r="AB321"/>
      <c r="AC321"/>
      <c r="AD321"/>
      <c r="AE321"/>
      <c r="AF321"/>
    </row>
    <row r="322" spans="1:33">
      <c r="A322" s="11" t="s">
        <v>337</v>
      </c>
      <c r="B322" s="11" t="s">
        <v>328</v>
      </c>
      <c r="C322" s="48">
        <v>0.70279999999999998</v>
      </c>
      <c r="D322" s="4">
        <v>3566.89</v>
      </c>
      <c r="E322" s="4">
        <v>3814.56</v>
      </c>
      <c r="F322" s="4">
        <v>3969.97</v>
      </c>
      <c r="G322" s="4">
        <v>4429.8900000000003</v>
      </c>
      <c r="H322" s="4">
        <v>4702.42</v>
      </c>
      <c r="I322" s="4">
        <v>4853.82</v>
      </c>
      <c r="X322"/>
      <c r="Y322"/>
      <c r="Z322"/>
      <c r="AA322"/>
      <c r="AB322"/>
      <c r="AC322"/>
      <c r="AD322"/>
      <c r="AE322"/>
      <c r="AF322"/>
    </row>
    <row r="323" spans="1:33">
      <c r="A323" s="11" t="s">
        <v>337</v>
      </c>
      <c r="B323" s="11" t="s">
        <v>318</v>
      </c>
      <c r="C323" s="48">
        <v>0.70279999999999998</v>
      </c>
      <c r="D323" s="4">
        <v>3448.96</v>
      </c>
      <c r="E323" s="4">
        <v>3662.32</v>
      </c>
      <c r="F323" s="4">
        <v>3869.96</v>
      </c>
      <c r="G323" s="4">
        <v>4331.88</v>
      </c>
      <c r="H323" s="4">
        <v>4436.3900000000003</v>
      </c>
      <c r="I323" s="4">
        <v>4562.34</v>
      </c>
      <c r="X323"/>
      <c r="Y323"/>
      <c r="Z323"/>
      <c r="AA323"/>
      <c r="AB323"/>
      <c r="AC323"/>
      <c r="AD323"/>
      <c r="AE323"/>
      <c r="AF323"/>
    </row>
    <row r="324" spans="1:33">
      <c r="A324" s="11" t="s">
        <v>337</v>
      </c>
      <c r="B324" s="11" t="s">
        <v>329</v>
      </c>
      <c r="C324" s="48">
        <v>0.79510000000000003</v>
      </c>
      <c r="D324" s="4">
        <v>3281.44</v>
      </c>
      <c r="E324" s="4">
        <v>3486.59</v>
      </c>
      <c r="F324" s="4">
        <v>3628.68</v>
      </c>
      <c r="G324" s="4">
        <v>3770.54</v>
      </c>
      <c r="H324" s="4">
        <v>3922.69</v>
      </c>
      <c r="I324" s="4">
        <v>3995.85</v>
      </c>
      <c r="X324"/>
      <c r="Y324"/>
      <c r="Z324"/>
      <c r="AA324"/>
      <c r="AB324"/>
      <c r="AC324"/>
      <c r="AD324"/>
      <c r="AE324"/>
      <c r="AF324"/>
    </row>
    <row r="325" spans="1:33">
      <c r="A325" s="11" t="s">
        <v>337</v>
      </c>
      <c r="B325" s="11" t="s">
        <v>330</v>
      </c>
      <c r="C325" s="48">
        <v>0.79510000000000003</v>
      </c>
      <c r="D325" s="4">
        <v>3095.23</v>
      </c>
      <c r="E325" s="4">
        <v>3331.58</v>
      </c>
      <c r="F325" s="4">
        <v>3472.38</v>
      </c>
      <c r="G325" s="4">
        <v>3614.47</v>
      </c>
      <c r="H325" s="4">
        <v>3748.49</v>
      </c>
      <c r="I325" s="4">
        <v>3820.45</v>
      </c>
      <c r="X325"/>
      <c r="Y325"/>
      <c r="Z325"/>
      <c r="AA325"/>
      <c r="AB325"/>
      <c r="AC325"/>
      <c r="AD325"/>
      <c r="AE325"/>
      <c r="AF325"/>
    </row>
    <row r="326" spans="1:33">
      <c r="A326" s="11" t="s">
        <v>337</v>
      </c>
      <c r="B326" s="11" t="s">
        <v>331</v>
      </c>
      <c r="C326" s="48">
        <v>0.79510000000000003</v>
      </c>
      <c r="D326" s="4">
        <v>3042.04</v>
      </c>
      <c r="E326" s="4">
        <v>3236.55</v>
      </c>
      <c r="F326" s="4">
        <v>3372.94</v>
      </c>
      <c r="G326" s="4">
        <v>3507.92</v>
      </c>
      <c r="H326" s="4">
        <v>3640.49</v>
      </c>
      <c r="I326" s="4">
        <v>3708.02</v>
      </c>
      <c r="X326"/>
      <c r="Y326"/>
      <c r="Z326"/>
      <c r="AA326"/>
      <c r="AB326"/>
      <c r="AC326"/>
      <c r="AD326"/>
      <c r="AE326"/>
      <c r="AF326"/>
    </row>
    <row r="327" spans="1:33">
      <c r="A327" s="11" t="s">
        <v>337</v>
      </c>
      <c r="B327" s="11" t="s">
        <v>332</v>
      </c>
      <c r="C327" s="48">
        <v>0.79510000000000003</v>
      </c>
      <c r="D327" s="4">
        <v>2928.99</v>
      </c>
      <c r="E327" s="4">
        <v>3117.67</v>
      </c>
      <c r="F327" s="4">
        <v>3245.11</v>
      </c>
      <c r="G327" s="4">
        <v>3380.06</v>
      </c>
      <c r="H327" s="4">
        <v>3505.47</v>
      </c>
      <c r="I327" s="4">
        <v>3570.28</v>
      </c>
      <c r="X327"/>
      <c r="Y327"/>
      <c r="Z327"/>
      <c r="AA327"/>
      <c r="AB327"/>
      <c r="AC327"/>
      <c r="AD327"/>
      <c r="AE327"/>
      <c r="AF327"/>
    </row>
    <row r="328" spans="1:33">
      <c r="A328" s="11" t="s">
        <v>337</v>
      </c>
      <c r="B328" s="11" t="s">
        <v>333</v>
      </c>
      <c r="C328" s="48">
        <v>0.79510000000000003</v>
      </c>
      <c r="D328" s="4">
        <v>2802.62</v>
      </c>
      <c r="E328" s="4">
        <v>2993.55</v>
      </c>
      <c r="F328" s="4">
        <v>3153.75</v>
      </c>
      <c r="G328" s="4">
        <v>3253.48</v>
      </c>
      <c r="H328" s="4">
        <v>3353.2</v>
      </c>
      <c r="I328" s="4">
        <v>3411.6</v>
      </c>
      <c r="X328"/>
      <c r="Y328"/>
      <c r="Z328"/>
      <c r="AA328"/>
      <c r="AB328"/>
      <c r="AC328"/>
      <c r="AD328"/>
      <c r="AE328"/>
      <c r="AF328"/>
    </row>
    <row r="329" spans="1:33">
      <c r="A329" s="11" t="s">
        <v>337</v>
      </c>
      <c r="B329" s="11" t="s">
        <v>334</v>
      </c>
      <c r="C329" s="48">
        <v>0.79510000000000003</v>
      </c>
      <c r="D329" s="4">
        <v>2762.69</v>
      </c>
      <c r="E329" s="4">
        <v>2968.02</v>
      </c>
      <c r="F329" s="4">
        <v>3017.99</v>
      </c>
      <c r="G329" s="4">
        <v>3132.21</v>
      </c>
      <c r="H329" s="4">
        <v>3217.92</v>
      </c>
      <c r="I329" s="4">
        <v>3296.43</v>
      </c>
      <c r="X329"/>
      <c r="Y329"/>
      <c r="Z329"/>
      <c r="AA329"/>
      <c r="AB329"/>
      <c r="AC329"/>
      <c r="AD329"/>
      <c r="AE329"/>
      <c r="AF329"/>
    </row>
    <row r="330" spans="1:33">
      <c r="A330" s="11" t="s">
        <v>337</v>
      </c>
      <c r="B330" s="11" t="s">
        <v>335</v>
      </c>
      <c r="C330" s="48">
        <v>0.79510000000000003</v>
      </c>
      <c r="D330" s="4">
        <v>2582.16</v>
      </c>
      <c r="E330" s="4">
        <v>2784.28</v>
      </c>
      <c r="F330" s="4">
        <v>2834.67</v>
      </c>
      <c r="G330" s="4">
        <v>2906.58</v>
      </c>
      <c r="H330" s="4">
        <v>3064.63</v>
      </c>
      <c r="I330" s="4">
        <v>3229.97</v>
      </c>
      <c r="X330"/>
      <c r="Y330"/>
      <c r="Z330"/>
      <c r="AA330"/>
      <c r="AB330"/>
      <c r="AC330"/>
      <c r="AD330"/>
      <c r="AE330"/>
      <c r="AF330"/>
    </row>
    <row r="331" spans="1:33">
      <c r="A331" s="11" t="s">
        <v>337</v>
      </c>
      <c r="B331" s="11" t="s">
        <v>336</v>
      </c>
      <c r="C331" s="48">
        <v>0.79510000000000003</v>
      </c>
      <c r="D331" s="4">
        <v>0</v>
      </c>
      <c r="E331" s="4">
        <v>2355.52</v>
      </c>
      <c r="F331" s="4">
        <v>2388.86</v>
      </c>
      <c r="G331" s="4">
        <v>2430.5500000000002</v>
      </c>
      <c r="H331" s="4">
        <v>2469.42</v>
      </c>
      <c r="I331" s="4">
        <v>2569.4699999999998</v>
      </c>
      <c r="X331"/>
      <c r="Y331"/>
      <c r="Z331"/>
      <c r="AA331"/>
      <c r="AB331"/>
      <c r="AC331"/>
      <c r="AD331"/>
      <c r="AE331"/>
      <c r="AF331"/>
    </row>
    <row r="332" spans="1:33">
      <c r="A332" s="333" t="s">
        <v>380</v>
      </c>
      <c r="B332" s="333"/>
      <c r="C332" s="333"/>
      <c r="D332" s="333"/>
      <c r="E332" s="333"/>
      <c r="F332" s="333"/>
      <c r="G332" s="333"/>
      <c r="H332" s="333"/>
      <c r="I332" s="333"/>
      <c r="J332" s="333"/>
      <c r="K332" s="261"/>
      <c r="X332"/>
      <c r="Y332"/>
      <c r="Z332"/>
      <c r="AA332"/>
      <c r="AB332"/>
      <c r="AC332"/>
      <c r="AD332"/>
      <c r="AE332"/>
      <c r="AF332"/>
    </row>
    <row r="333" spans="1:33" ht="131.25">
      <c r="A333" s="11" t="s">
        <v>339</v>
      </c>
      <c r="B333" s="11" t="s">
        <v>278</v>
      </c>
      <c r="C333" s="48"/>
      <c r="D333" s="4">
        <v>4793.45</v>
      </c>
      <c r="E333" s="4">
        <v>5210.66</v>
      </c>
      <c r="F333" s="4">
        <v>5629.15</v>
      </c>
      <c r="G333" s="4">
        <v>6147.33</v>
      </c>
      <c r="H333" s="4">
        <v>6430.72</v>
      </c>
      <c r="I333" s="4">
        <v>6715.4</v>
      </c>
      <c r="J333" s="4">
        <v>7015.82</v>
      </c>
      <c r="K333" s="4">
        <v>7316.25</v>
      </c>
      <c r="L333" s="268" t="s">
        <v>341</v>
      </c>
      <c r="M333" s="268"/>
      <c r="N333" s="268"/>
      <c r="O333" s="268"/>
      <c r="X333"/>
      <c r="Y333"/>
      <c r="Z333"/>
      <c r="AA333"/>
      <c r="AB333"/>
      <c r="AC333"/>
      <c r="AD333"/>
      <c r="AE333"/>
      <c r="AF333"/>
    </row>
    <row r="334" spans="1:33">
      <c r="A334" s="11" t="s">
        <v>339</v>
      </c>
      <c r="B334" s="11" t="s">
        <v>279</v>
      </c>
      <c r="C334" s="48"/>
      <c r="D334" s="4">
        <v>3764.4</v>
      </c>
      <c r="E334" s="4">
        <v>4119.1400000000003</v>
      </c>
      <c r="F334" s="4">
        <v>4483.8599999999997</v>
      </c>
      <c r="G334" s="4">
        <v>4839.38</v>
      </c>
      <c r="H334" s="4">
        <v>5101.7700000000004</v>
      </c>
      <c r="I334" s="4">
        <v>5375.95</v>
      </c>
      <c r="J334" s="4">
        <v>5612.09</v>
      </c>
      <c r="K334" s="4">
        <v>5848.23</v>
      </c>
      <c r="L334" s="268"/>
      <c r="M334" s="268"/>
      <c r="N334" s="268"/>
      <c r="O334" s="268"/>
      <c r="P334" s="268"/>
      <c r="X334"/>
      <c r="Y334"/>
      <c r="Z334"/>
      <c r="AA334"/>
      <c r="AB334"/>
      <c r="AC334"/>
      <c r="AD334"/>
      <c r="AE334"/>
      <c r="AF334"/>
    </row>
    <row r="335" spans="1:33" ht="18.75" customHeight="1">
      <c r="A335" s="11" t="s">
        <v>339</v>
      </c>
      <c r="B335" s="11" t="s">
        <v>280</v>
      </c>
      <c r="C335" s="48"/>
      <c r="D335" s="4">
        <v>3607.7</v>
      </c>
      <c r="E335" s="4">
        <v>3827.95</v>
      </c>
      <c r="F335" s="4">
        <v>3935.98</v>
      </c>
      <c r="G335" s="4">
        <v>4128.33</v>
      </c>
      <c r="H335" s="4">
        <v>4312</v>
      </c>
      <c r="I335" s="4">
        <v>4495.66</v>
      </c>
      <c r="J335" s="4">
        <v>4679.33</v>
      </c>
      <c r="K335" s="4">
        <v>4862.99</v>
      </c>
      <c r="L335" s="268"/>
      <c r="M335" s="268"/>
      <c r="N335" s="268"/>
      <c r="O335" s="268"/>
      <c r="P335" s="268"/>
      <c r="V335" s="1"/>
      <c r="X335"/>
      <c r="Y335"/>
      <c r="Z335"/>
      <c r="AA335"/>
      <c r="AB335"/>
      <c r="AC335"/>
      <c r="AD335"/>
      <c r="AE335"/>
      <c r="AF335"/>
      <c r="AG335"/>
    </row>
    <row r="336" spans="1:33" ht="18.75" customHeight="1">
      <c r="A336" s="11" t="s">
        <v>339</v>
      </c>
      <c r="B336" s="11" t="s">
        <v>371</v>
      </c>
      <c r="C336" s="48"/>
      <c r="D336" s="4">
        <v>3708.7057</v>
      </c>
      <c r="E336" s="4">
        <v>3917.4757</v>
      </c>
      <c r="F336" s="4">
        <v>4019.8757000000001</v>
      </c>
      <c r="G336" s="4">
        <v>4202.1957000000002</v>
      </c>
      <c r="H336" s="4">
        <v>4376.2857000000004</v>
      </c>
      <c r="I336" s="4">
        <v>4550.3756999999996</v>
      </c>
      <c r="J336" s="4">
        <v>4724.4656999999997</v>
      </c>
      <c r="K336" s="4">
        <v>4898.5556999999999</v>
      </c>
      <c r="L336" s="268"/>
      <c r="M336" s="268"/>
      <c r="N336" s="268"/>
      <c r="O336" s="268"/>
      <c r="P336" s="268"/>
      <c r="V336" s="1"/>
      <c r="X336"/>
      <c r="Y336"/>
      <c r="Z336"/>
      <c r="AA336"/>
      <c r="AB336"/>
      <c r="AC336"/>
      <c r="AD336"/>
      <c r="AE336"/>
      <c r="AF336"/>
      <c r="AG336"/>
    </row>
    <row r="337" spans="1:33" ht="18.75" customHeight="1">
      <c r="A337" s="11" t="s">
        <v>339</v>
      </c>
      <c r="B337" s="11" t="s">
        <v>372</v>
      </c>
      <c r="C337" s="48"/>
      <c r="D337" s="4">
        <v>3780.8466000000003</v>
      </c>
      <c r="E337" s="4">
        <v>3989.6166000000003</v>
      </c>
      <c r="F337" s="4">
        <v>4092.0165999999999</v>
      </c>
      <c r="G337" s="4">
        <v>4274.3366000000005</v>
      </c>
      <c r="H337" s="4">
        <v>4448.4265999999998</v>
      </c>
      <c r="I337" s="4">
        <v>4622.5165999999999</v>
      </c>
      <c r="J337" s="4">
        <v>4796.6066000000001</v>
      </c>
      <c r="K337" s="4">
        <v>4970.6966000000002</v>
      </c>
      <c r="L337" s="268"/>
      <c r="M337" s="268"/>
      <c r="N337" s="268"/>
      <c r="O337" s="268"/>
      <c r="P337" s="268"/>
      <c r="V337" s="1"/>
      <c r="X337"/>
      <c r="Y337"/>
      <c r="Z337"/>
      <c r="AA337"/>
      <c r="AB337"/>
      <c r="AC337"/>
      <c r="AD337"/>
      <c r="AE337"/>
      <c r="AF337"/>
      <c r="AG337"/>
    </row>
    <row r="338" spans="1:33" ht="18.75" customHeight="1">
      <c r="A338" s="11" t="s">
        <v>339</v>
      </c>
      <c r="B338" s="11" t="s">
        <v>373</v>
      </c>
      <c r="C338" s="48"/>
      <c r="D338" s="4">
        <v>3888.44605</v>
      </c>
      <c r="E338" s="4">
        <v>4097.21605</v>
      </c>
      <c r="F338" s="4">
        <v>4199.6160499999996</v>
      </c>
      <c r="G338" s="4">
        <v>4381.9360500000003</v>
      </c>
      <c r="H338" s="4">
        <v>4556.0260500000004</v>
      </c>
      <c r="I338" s="4">
        <v>4730.1160499999996</v>
      </c>
      <c r="J338" s="4">
        <v>4904.2060499999998</v>
      </c>
      <c r="K338" s="4">
        <v>5078.2960499999999</v>
      </c>
      <c r="L338" s="268"/>
      <c r="M338" s="268"/>
      <c r="N338" s="268"/>
      <c r="O338" s="268"/>
      <c r="P338" s="268"/>
      <c r="V338" s="1"/>
      <c r="X338"/>
      <c r="Y338"/>
      <c r="Z338"/>
      <c r="AA338"/>
      <c r="AB338"/>
      <c r="AC338"/>
      <c r="AD338"/>
      <c r="AE338"/>
      <c r="AF338"/>
      <c r="AG338"/>
    </row>
    <row r="339" spans="1:33" ht="18.75" customHeight="1">
      <c r="A339" s="11" t="s">
        <v>339</v>
      </c>
      <c r="B339" s="11" t="s">
        <v>281</v>
      </c>
      <c r="C339" s="48"/>
      <c r="D339" s="4">
        <v>3177.44</v>
      </c>
      <c r="E339" s="4">
        <v>3350.31</v>
      </c>
      <c r="F339" s="4">
        <v>3412.25</v>
      </c>
      <c r="G339" s="4">
        <v>3539.02</v>
      </c>
      <c r="H339" s="4">
        <v>3674.75</v>
      </c>
      <c r="I339" s="4">
        <v>3809.21</v>
      </c>
      <c r="J339" s="4">
        <v>3935.98</v>
      </c>
      <c r="K339" s="4">
        <v>4062.75</v>
      </c>
      <c r="L339" s="268"/>
      <c r="M339" s="268"/>
      <c r="N339" s="268"/>
      <c r="O339" s="268"/>
      <c r="P339" s="268"/>
      <c r="V339" s="1"/>
      <c r="X339"/>
      <c r="Y339"/>
      <c r="Z339"/>
      <c r="AA339"/>
      <c r="AB339"/>
      <c r="AC339"/>
      <c r="AD339"/>
      <c r="AE339"/>
      <c r="AF339"/>
      <c r="AG339"/>
    </row>
    <row r="340" spans="1:33" ht="18.75" customHeight="1">
      <c r="A340" s="11" t="s">
        <v>339</v>
      </c>
      <c r="B340" s="11" t="s">
        <v>374</v>
      </c>
      <c r="C340" s="48"/>
      <c r="D340" s="4">
        <v>3278.4456999999998</v>
      </c>
      <c r="E340" s="4">
        <v>3442.3056999999999</v>
      </c>
      <c r="F340" s="4">
        <v>3501.0156999999999</v>
      </c>
      <c r="G340" s="4">
        <v>3621.1756999999998</v>
      </c>
      <c r="H340" s="4">
        <v>3749.8357000000001</v>
      </c>
      <c r="I340" s="4">
        <v>3877.2856999999999</v>
      </c>
      <c r="J340" s="4">
        <v>3997.4456999999998</v>
      </c>
      <c r="K340" s="4">
        <v>4117.6057000000001</v>
      </c>
      <c r="L340" s="268"/>
      <c r="M340" s="268"/>
      <c r="N340" s="268"/>
      <c r="O340" s="268"/>
      <c r="P340" s="268"/>
      <c r="V340" s="1"/>
      <c r="X340"/>
      <c r="Y340"/>
      <c r="Z340"/>
      <c r="AA340"/>
      <c r="AB340"/>
      <c r="AC340"/>
      <c r="AD340"/>
      <c r="AE340"/>
      <c r="AF340"/>
      <c r="AG340"/>
    </row>
    <row r="341" spans="1:33" ht="18.75" customHeight="1">
      <c r="A341" s="11" t="s">
        <v>339</v>
      </c>
      <c r="B341" s="11" t="s">
        <v>375</v>
      </c>
      <c r="C341" s="48"/>
      <c r="D341" s="4">
        <v>3350.5866000000001</v>
      </c>
      <c r="E341" s="4">
        <v>3514.4466000000002</v>
      </c>
      <c r="F341" s="4">
        <v>3573.1566000000003</v>
      </c>
      <c r="G341" s="4">
        <v>3693.3166000000001</v>
      </c>
      <c r="H341" s="4">
        <v>3821.9766</v>
      </c>
      <c r="I341" s="4">
        <v>3949.4266000000002</v>
      </c>
      <c r="J341" s="4">
        <v>4069.5866000000001</v>
      </c>
      <c r="K341" s="4">
        <v>4189.7466000000004</v>
      </c>
      <c r="L341" s="268"/>
      <c r="M341" s="268"/>
      <c r="N341" s="268"/>
      <c r="O341" s="268"/>
      <c r="P341" s="268"/>
      <c r="V341" s="1"/>
      <c r="X341"/>
      <c r="Y341"/>
      <c r="Z341"/>
      <c r="AA341"/>
      <c r="AB341"/>
      <c r="AC341"/>
      <c r="AD341"/>
      <c r="AE341"/>
      <c r="AF341"/>
      <c r="AG341"/>
    </row>
    <row r="342" spans="1:33" ht="18.75" customHeight="1">
      <c r="A342" s="11" t="s">
        <v>339</v>
      </c>
      <c r="B342" s="11" t="s">
        <v>376</v>
      </c>
      <c r="C342" s="48"/>
      <c r="D342" s="4">
        <v>3458.1860500000003</v>
      </c>
      <c r="E342" s="4">
        <v>3622.0460499999999</v>
      </c>
      <c r="F342" s="4">
        <v>3680.75605</v>
      </c>
      <c r="G342" s="4">
        <v>3800.9160500000003</v>
      </c>
      <c r="H342" s="4">
        <v>3929.5760500000001</v>
      </c>
      <c r="I342" s="4">
        <v>4057.0260499999999</v>
      </c>
      <c r="J342" s="4">
        <v>4177.1860500000003</v>
      </c>
      <c r="K342" s="4">
        <v>4297.3460500000001</v>
      </c>
      <c r="L342" s="268"/>
      <c r="M342" s="268"/>
      <c r="N342" s="268"/>
      <c r="O342" s="268"/>
      <c r="P342" s="268"/>
      <c r="V342" s="1"/>
      <c r="X342"/>
      <c r="Y342"/>
      <c r="Z342"/>
      <c r="AA342"/>
      <c r="AB342"/>
      <c r="AC342"/>
      <c r="AD342"/>
      <c r="AE342"/>
      <c r="AF342"/>
      <c r="AG342"/>
    </row>
    <row r="343" spans="1:33" ht="18.75" customHeight="1">
      <c r="A343" s="11" t="s">
        <v>339</v>
      </c>
      <c r="B343" s="11" t="s">
        <v>342</v>
      </c>
      <c r="C343" s="48"/>
      <c r="D343" s="4">
        <v>2445.44</v>
      </c>
      <c r="E343" s="4">
        <v>2553.02</v>
      </c>
      <c r="F343" s="4">
        <v>2658.02</v>
      </c>
      <c r="G343" s="4">
        <v>2783.5</v>
      </c>
      <c r="H343" s="4">
        <v>2920.54</v>
      </c>
      <c r="I343" s="4">
        <v>3008.89</v>
      </c>
      <c r="J343" s="4">
        <v>3094.67</v>
      </c>
      <c r="K343" s="4">
        <v>3180.46</v>
      </c>
      <c r="L343" s="268"/>
      <c r="M343" s="268"/>
      <c r="N343" s="268"/>
      <c r="O343" s="268"/>
      <c r="P343" s="268"/>
      <c r="V343" s="1"/>
      <c r="X343"/>
      <c r="Y343"/>
      <c r="Z343"/>
      <c r="AA343"/>
      <c r="AB343"/>
      <c r="AC343"/>
      <c r="AD343"/>
      <c r="AE343"/>
      <c r="AF343"/>
      <c r="AG343"/>
    </row>
    <row r="344" spans="1:33" ht="18.75" customHeight="1">
      <c r="A344" s="11" t="s">
        <v>339</v>
      </c>
      <c r="B344" s="11" t="s">
        <v>377</v>
      </c>
      <c r="C344" s="48"/>
      <c r="D344" s="4">
        <v>2546.4456999999998</v>
      </c>
      <c r="E344" s="4">
        <v>2648.4157</v>
      </c>
      <c r="F344" s="4">
        <v>2747.9456999999998</v>
      </c>
      <c r="G344" s="4">
        <v>2866.8856999999998</v>
      </c>
      <c r="H344" s="4">
        <v>2996.7757000000001</v>
      </c>
      <c r="I344" s="4">
        <v>3080.5257000000001</v>
      </c>
      <c r="J344" s="4">
        <v>3161.8357000000001</v>
      </c>
      <c r="K344" s="4">
        <v>3243.1457</v>
      </c>
      <c r="L344" s="268"/>
      <c r="M344" s="268"/>
      <c r="N344" s="268"/>
      <c r="O344" s="268"/>
      <c r="P344" s="268"/>
      <c r="V344" s="1"/>
      <c r="X344"/>
      <c r="Y344"/>
      <c r="Z344"/>
      <c r="AA344"/>
      <c r="AB344"/>
      <c r="AC344"/>
      <c r="AD344"/>
      <c r="AE344"/>
      <c r="AF344"/>
      <c r="AG344"/>
    </row>
    <row r="345" spans="1:33">
      <c r="A345" s="11" t="s">
        <v>339</v>
      </c>
      <c r="B345" s="11" t="s">
        <v>378</v>
      </c>
      <c r="C345" s="48"/>
      <c r="D345" s="4">
        <v>2618.5866000000001</v>
      </c>
      <c r="E345" s="4">
        <v>2720.5566000000003</v>
      </c>
      <c r="F345" s="4">
        <v>2820.0866000000001</v>
      </c>
      <c r="G345" s="4">
        <v>2939.0266000000001</v>
      </c>
      <c r="H345" s="4">
        <v>3068.9166</v>
      </c>
      <c r="I345" s="4">
        <v>3152.6666</v>
      </c>
      <c r="J345" s="4">
        <v>3233.9766</v>
      </c>
      <c r="K345" s="4">
        <v>3315.2866000000004</v>
      </c>
      <c r="L345" s="268"/>
      <c r="M345" s="268"/>
      <c r="N345" s="268"/>
      <c r="O345" s="268"/>
      <c r="P345" s="268"/>
      <c r="V345" s="1"/>
      <c r="X345"/>
      <c r="Y345"/>
      <c r="Z345"/>
      <c r="AA345"/>
      <c r="AB345"/>
      <c r="AC345"/>
      <c r="AD345"/>
      <c r="AE345"/>
      <c r="AF345"/>
      <c r="AG345"/>
    </row>
    <row r="346" spans="1:33">
      <c r="A346" s="11" t="s">
        <v>339</v>
      </c>
      <c r="B346" s="11" t="s">
        <v>379</v>
      </c>
      <c r="C346" s="48"/>
      <c r="D346" s="4">
        <v>2726.1860500000003</v>
      </c>
      <c r="E346" s="4">
        <v>2828.1560500000001</v>
      </c>
      <c r="F346" s="4">
        <v>2927.6860500000003</v>
      </c>
      <c r="G346" s="4">
        <v>3046.6260499999999</v>
      </c>
      <c r="H346" s="4">
        <v>3176.5160500000002</v>
      </c>
      <c r="I346" s="4">
        <v>3260.2660500000002</v>
      </c>
      <c r="J346" s="4">
        <v>3341.5760500000001</v>
      </c>
      <c r="K346" s="4">
        <v>3422.8860500000001</v>
      </c>
      <c r="L346" s="268"/>
      <c r="M346" s="268"/>
      <c r="N346" s="268"/>
      <c r="O346" s="268"/>
      <c r="P346" s="268"/>
      <c r="V346" s="1"/>
      <c r="X346"/>
      <c r="Y346"/>
      <c r="Z346"/>
      <c r="AA346"/>
      <c r="AB346"/>
      <c r="AC346"/>
      <c r="AD346"/>
      <c r="AE346"/>
      <c r="AF346"/>
      <c r="AG346"/>
    </row>
    <row r="347" spans="1:33">
      <c r="A347" s="11" t="s">
        <v>339</v>
      </c>
      <c r="B347" s="11" t="s">
        <v>343</v>
      </c>
      <c r="C347" s="48"/>
      <c r="D347" s="4">
        <v>2353.71</v>
      </c>
      <c r="E347" s="4">
        <v>2556.12</v>
      </c>
      <c r="F347" s="4">
        <v>2801.42</v>
      </c>
      <c r="G347" s="4">
        <v>3046.73</v>
      </c>
      <c r="H347" s="4">
        <v>3292.39</v>
      </c>
      <c r="I347" s="4">
        <v>3538.05</v>
      </c>
      <c r="J347" s="4"/>
      <c r="K347" s="4"/>
      <c r="L347" s="268"/>
      <c r="M347" s="268"/>
      <c r="N347" s="268"/>
      <c r="O347" s="268"/>
      <c r="P347" s="268"/>
      <c r="V347" s="1"/>
      <c r="X347"/>
      <c r="Y347"/>
      <c r="Z347"/>
      <c r="AA347"/>
      <c r="AB347"/>
      <c r="AC347"/>
      <c r="AD347"/>
      <c r="AE347"/>
      <c r="AF347"/>
      <c r="AG347"/>
    </row>
    <row r="348" spans="1:33">
      <c r="A348" s="270" t="s">
        <v>579</v>
      </c>
      <c r="B348" s="271"/>
      <c r="C348" s="272"/>
      <c r="D348" s="273"/>
      <c r="E348" s="273"/>
      <c r="F348" s="273"/>
      <c r="G348" s="273"/>
      <c r="H348" s="273"/>
      <c r="I348" s="273"/>
      <c r="J348" s="273"/>
      <c r="K348" s="273"/>
      <c r="L348" s="268"/>
      <c r="M348" s="268"/>
      <c r="N348" s="268"/>
      <c r="O348" s="268"/>
      <c r="P348" s="268"/>
      <c r="V348" s="1"/>
      <c r="X348"/>
      <c r="Y348"/>
      <c r="Z348"/>
      <c r="AA348"/>
      <c r="AB348"/>
      <c r="AC348"/>
      <c r="AD348"/>
      <c r="AE348"/>
      <c r="AF348"/>
      <c r="AG348"/>
    </row>
    <row r="349" spans="1:33">
      <c r="A349" s="11" t="s">
        <v>580</v>
      </c>
      <c r="B349" s="11">
        <v>10</v>
      </c>
      <c r="C349" s="48"/>
      <c r="D349" s="4">
        <v>4127.8599999999997</v>
      </c>
      <c r="E349" s="4">
        <v>4375.6899999999996</v>
      </c>
      <c r="F349" s="4">
        <v>4623.76</v>
      </c>
      <c r="G349" s="4">
        <v>4983.95</v>
      </c>
      <c r="H349" s="4">
        <v>5269.31</v>
      </c>
      <c r="I349" s="4"/>
      <c r="J349" s="4"/>
      <c r="K349" s="4"/>
      <c r="L349" s="268"/>
      <c r="M349" s="268"/>
      <c r="N349" s="268"/>
      <c r="O349" s="268"/>
      <c r="P349" s="268"/>
      <c r="V349" s="1"/>
      <c r="X349"/>
      <c r="Y349"/>
      <c r="Z349"/>
      <c r="AA349"/>
      <c r="AB349"/>
      <c r="AC349"/>
      <c r="AD349"/>
      <c r="AE349"/>
      <c r="AF349"/>
      <c r="AG349"/>
    </row>
    <row r="350" spans="1:33">
      <c r="A350" s="11" t="s">
        <v>580</v>
      </c>
      <c r="B350" s="11">
        <v>9</v>
      </c>
      <c r="C350" s="48"/>
      <c r="D350" s="4">
        <v>3878.61</v>
      </c>
      <c r="E350" s="4">
        <v>4100.47</v>
      </c>
      <c r="F350" s="4">
        <v>4264.8900000000003</v>
      </c>
      <c r="G350" s="4">
        <v>4555.8900000000003</v>
      </c>
      <c r="H350" s="4">
        <v>4781.6499999999996</v>
      </c>
      <c r="I350" s="4"/>
      <c r="J350" s="4"/>
      <c r="K350" s="4"/>
      <c r="L350" s="268"/>
      <c r="M350" s="268"/>
      <c r="N350" s="268"/>
      <c r="O350" s="268"/>
      <c r="P350" s="268"/>
      <c r="V350" s="1"/>
      <c r="X350"/>
      <c r="Y350"/>
      <c r="Z350"/>
      <c r="AA350"/>
      <c r="AB350"/>
      <c r="AC350"/>
      <c r="AD350"/>
      <c r="AE350"/>
      <c r="AF350"/>
      <c r="AG350"/>
    </row>
    <row r="351" spans="1:33">
      <c r="A351" s="11" t="s">
        <v>580</v>
      </c>
      <c r="B351" s="11">
        <v>8</v>
      </c>
      <c r="C351" s="48"/>
      <c r="D351" s="4">
        <v>3630.67</v>
      </c>
      <c r="E351" s="4">
        <v>3810.76</v>
      </c>
      <c r="F351" s="4">
        <v>4057.4</v>
      </c>
      <c r="G351" s="4">
        <v>4417.59</v>
      </c>
      <c r="H351" s="4">
        <v>4679.88</v>
      </c>
      <c r="I351" s="4"/>
      <c r="J351" s="4"/>
      <c r="K351" s="4"/>
      <c r="L351" s="268"/>
      <c r="M351" s="268"/>
      <c r="N351" s="268"/>
      <c r="O351" s="268"/>
      <c r="P351" s="268"/>
      <c r="V351" s="1"/>
      <c r="X351"/>
      <c r="Y351"/>
      <c r="Z351"/>
      <c r="AA351"/>
      <c r="AB351"/>
      <c r="AC351"/>
      <c r="AD351"/>
      <c r="AE351"/>
      <c r="AF351"/>
      <c r="AG351"/>
    </row>
    <row r="352" spans="1:33">
      <c r="A352" s="11" t="s">
        <v>580</v>
      </c>
      <c r="B352" s="11">
        <v>7</v>
      </c>
      <c r="C352" s="48"/>
      <c r="D352" s="4">
        <v>3361.84</v>
      </c>
      <c r="E352" s="4">
        <v>3543.24</v>
      </c>
      <c r="F352" s="4">
        <v>3638.5</v>
      </c>
      <c r="G352" s="4">
        <v>3928.21</v>
      </c>
      <c r="H352" s="4">
        <v>4117</v>
      </c>
      <c r="I352" s="4"/>
      <c r="J352" s="4"/>
      <c r="K352" s="4"/>
      <c r="L352" s="268"/>
      <c r="M352" s="268"/>
      <c r="N352" s="268"/>
      <c r="O352" s="268"/>
      <c r="P352" s="268"/>
      <c r="V352" s="1"/>
      <c r="X352"/>
      <c r="Y352"/>
      <c r="Z352"/>
      <c r="AA352"/>
      <c r="AB352"/>
      <c r="AC352"/>
      <c r="AD352"/>
      <c r="AE352"/>
      <c r="AF352"/>
      <c r="AG352"/>
    </row>
    <row r="353" spans="1:33">
      <c r="A353" s="11" t="s">
        <v>580</v>
      </c>
      <c r="B353" s="11">
        <v>6</v>
      </c>
      <c r="C353" s="48"/>
      <c r="D353" s="4">
        <v>3224.83</v>
      </c>
      <c r="E353" s="4">
        <v>3321.38</v>
      </c>
      <c r="F353" s="4">
        <v>3474.06</v>
      </c>
      <c r="G353" s="4">
        <v>3722.01</v>
      </c>
      <c r="H353" s="4">
        <v>3887.73</v>
      </c>
      <c r="I353" s="4"/>
      <c r="J353" s="4"/>
      <c r="K353" s="4"/>
      <c r="L353" s="268"/>
      <c r="M353" s="268"/>
      <c r="N353" s="268"/>
      <c r="O353" s="268"/>
      <c r="P353" s="268"/>
      <c r="V353" s="1"/>
      <c r="X353"/>
      <c r="Y353"/>
      <c r="Z353"/>
      <c r="AA353"/>
      <c r="AB353"/>
      <c r="AC353"/>
      <c r="AD353"/>
      <c r="AE353"/>
      <c r="AF353"/>
      <c r="AG353"/>
    </row>
    <row r="354" spans="1:33">
      <c r="A354" s="11" t="s">
        <v>580</v>
      </c>
      <c r="B354" s="11">
        <v>5</v>
      </c>
      <c r="C354" s="48"/>
      <c r="D354" s="4">
        <v>3087.8</v>
      </c>
      <c r="E354" s="4">
        <v>3224.83</v>
      </c>
      <c r="F354" s="4">
        <v>3361.84</v>
      </c>
      <c r="G354" s="4">
        <v>3569.33</v>
      </c>
      <c r="H354" s="4">
        <v>3729.84</v>
      </c>
      <c r="I354" s="4"/>
      <c r="J354" s="4"/>
      <c r="K354" s="4"/>
      <c r="L354" s="268"/>
      <c r="M354" s="268"/>
      <c r="N354" s="268"/>
      <c r="O354" s="268"/>
      <c r="P354" s="268"/>
      <c r="V354" s="1"/>
      <c r="X354"/>
      <c r="Y354"/>
      <c r="Z354"/>
      <c r="AA354"/>
      <c r="AB354"/>
      <c r="AC354"/>
      <c r="AD354"/>
      <c r="AE354"/>
      <c r="AF354"/>
      <c r="AG354"/>
    </row>
    <row r="355" spans="1:33">
      <c r="A355" s="11" t="s">
        <v>580</v>
      </c>
      <c r="B355" s="11">
        <v>4</v>
      </c>
      <c r="C355" s="48"/>
      <c r="D355" s="4">
        <v>3046.75</v>
      </c>
      <c r="E355" s="4">
        <v>3087.8</v>
      </c>
      <c r="F355" s="4">
        <v>3224.83</v>
      </c>
      <c r="G355" s="4">
        <v>3432.3</v>
      </c>
      <c r="H355" s="4">
        <v>3598.46</v>
      </c>
      <c r="I355" s="4"/>
      <c r="J355" s="4"/>
      <c r="K355" s="4"/>
      <c r="L355" s="268"/>
      <c r="M355" s="268"/>
      <c r="N355" s="268"/>
      <c r="O355" s="268"/>
      <c r="P355" s="268"/>
      <c r="V355" s="1"/>
      <c r="X355"/>
      <c r="Y355"/>
      <c r="Z355"/>
      <c r="AA355"/>
      <c r="AB355"/>
      <c r="AC355"/>
      <c r="AD355"/>
      <c r="AE355"/>
      <c r="AF355"/>
      <c r="AG355"/>
    </row>
    <row r="356" spans="1:33">
      <c r="A356" s="11" t="s">
        <v>580</v>
      </c>
      <c r="B356" s="11">
        <v>3</v>
      </c>
      <c r="C356" s="48"/>
      <c r="D356" s="4">
        <v>2863.05</v>
      </c>
      <c r="E356" s="4">
        <v>2898.12</v>
      </c>
      <c r="F356" s="4">
        <v>2933.81</v>
      </c>
      <c r="G356" s="4">
        <v>3184.37</v>
      </c>
      <c r="H356" s="4">
        <v>3359.24</v>
      </c>
      <c r="I356" s="4"/>
      <c r="J356" s="4"/>
      <c r="K356" s="4"/>
      <c r="L356" s="268"/>
      <c r="M356" s="268"/>
      <c r="N356" s="268"/>
      <c r="O356" s="268"/>
      <c r="P356" s="268"/>
      <c r="V356" s="1"/>
      <c r="X356"/>
      <c r="Y356"/>
      <c r="Z356"/>
      <c r="AA356"/>
      <c r="AB356"/>
      <c r="AC356"/>
      <c r="AD356"/>
      <c r="AE356"/>
      <c r="AF356"/>
      <c r="AG356"/>
    </row>
    <row r="357" spans="1:33">
      <c r="A357" s="11" t="s">
        <v>580</v>
      </c>
      <c r="B357" s="11" t="s">
        <v>581</v>
      </c>
      <c r="C357" s="48"/>
      <c r="D357" s="4">
        <v>2863.05</v>
      </c>
      <c r="E357" s="4">
        <v>2881.42</v>
      </c>
      <c r="F357" s="4">
        <v>2898.12</v>
      </c>
      <c r="G357" s="4">
        <v>2933.19</v>
      </c>
      <c r="H357" s="4">
        <v>3070.13</v>
      </c>
      <c r="I357" s="4"/>
      <c r="J357" s="4"/>
      <c r="K357" s="4"/>
      <c r="L357" s="268"/>
      <c r="M357" s="268"/>
      <c r="N357" s="268"/>
      <c r="O357" s="268"/>
      <c r="P357" s="268"/>
      <c r="V357" s="1"/>
      <c r="X357"/>
      <c r="Y357"/>
      <c r="Z357"/>
      <c r="AA357"/>
      <c r="AB357"/>
      <c r="AC357"/>
      <c r="AD357"/>
      <c r="AE357"/>
      <c r="AF357"/>
      <c r="AG357"/>
    </row>
    <row r="358" spans="1:33">
      <c r="A358" s="11" t="s">
        <v>580</v>
      </c>
      <c r="B358" s="11">
        <v>2</v>
      </c>
      <c r="C358" s="48"/>
      <c r="D358" s="4">
        <v>2658.73</v>
      </c>
      <c r="E358" s="4">
        <v>2753.98</v>
      </c>
      <c r="F358" s="4">
        <v>2770.67</v>
      </c>
      <c r="G358" s="4">
        <v>2933.81</v>
      </c>
      <c r="H358" s="4">
        <v>3070.84</v>
      </c>
      <c r="I358" s="4"/>
      <c r="J358" s="4"/>
      <c r="K358" s="4"/>
      <c r="L358" s="268"/>
      <c r="M358" s="268"/>
      <c r="N358" s="268"/>
      <c r="O358" s="268"/>
      <c r="P358" s="268"/>
      <c r="V358" s="1"/>
      <c r="X358"/>
      <c r="Y358"/>
      <c r="Z358"/>
      <c r="AA358"/>
      <c r="AB358"/>
      <c r="AC358"/>
      <c r="AD358"/>
      <c r="AE358"/>
      <c r="AF358"/>
      <c r="AG358"/>
    </row>
    <row r="359" spans="1:33">
      <c r="A359" s="11" t="s">
        <v>580</v>
      </c>
      <c r="B359" s="11">
        <v>1</v>
      </c>
      <c r="C359" s="48"/>
      <c r="D359" s="4">
        <v>2504</v>
      </c>
      <c r="E359" s="4">
        <v>2522.7399999999998</v>
      </c>
      <c r="F359" s="4">
        <v>2590.59</v>
      </c>
      <c r="G359" s="4">
        <v>2728.92</v>
      </c>
      <c r="H359" s="4">
        <v>2820.71</v>
      </c>
      <c r="I359" s="4"/>
      <c r="J359" s="4"/>
      <c r="K359" s="4"/>
      <c r="L359" s="268"/>
      <c r="M359" s="268"/>
      <c r="N359" s="268"/>
      <c r="O359" s="268"/>
      <c r="P359" s="268"/>
      <c r="V359" s="1"/>
      <c r="X359"/>
      <c r="Y359"/>
      <c r="Z359"/>
      <c r="AA359"/>
      <c r="AB359"/>
      <c r="AC359"/>
      <c r="AD359"/>
      <c r="AE359"/>
      <c r="AF359"/>
      <c r="AG359"/>
    </row>
    <row r="360" spans="1:33">
      <c r="A360" s="204" t="s">
        <v>206</v>
      </c>
      <c r="B360" s="204"/>
      <c r="C360" s="204"/>
      <c r="D360" s="204"/>
      <c r="E360" s="204"/>
      <c r="F360" s="204"/>
      <c r="G360" s="204"/>
      <c r="H360" s="204"/>
      <c r="I360" s="204"/>
      <c r="J360" s="261"/>
      <c r="K360" s="261"/>
      <c r="P360" s="268"/>
      <c r="V360" s="1"/>
      <c r="X360"/>
      <c r="Y360"/>
      <c r="Z360"/>
      <c r="AA360"/>
      <c r="AB360"/>
      <c r="AC360"/>
      <c r="AD360"/>
      <c r="AE360"/>
      <c r="AF360"/>
      <c r="AG360"/>
    </row>
    <row r="361" spans="1:33">
      <c r="A361" s="11" t="s">
        <v>363</v>
      </c>
      <c r="B361" s="11" t="s">
        <v>305</v>
      </c>
      <c r="D361" s="4"/>
      <c r="E361" s="4"/>
      <c r="F361" s="4"/>
      <c r="G361" s="4"/>
      <c r="H361" s="19"/>
      <c r="I361" s="4"/>
      <c r="V361" s="1"/>
      <c r="X361"/>
      <c r="Y361"/>
      <c r="Z361"/>
      <c r="AA361"/>
      <c r="AB361"/>
      <c r="AC361"/>
      <c r="AD361"/>
      <c r="AE361"/>
      <c r="AF361"/>
      <c r="AG361"/>
    </row>
    <row r="362" spans="1:33">
      <c r="A362" s="11" t="s">
        <v>363</v>
      </c>
      <c r="B362" s="249" t="s">
        <v>345</v>
      </c>
      <c r="D362" s="4"/>
      <c r="E362" s="4"/>
      <c r="F362" s="4"/>
      <c r="G362" s="4"/>
      <c r="H362" s="19"/>
      <c r="I362" s="4"/>
      <c r="X362"/>
      <c r="Y362"/>
      <c r="Z362"/>
      <c r="AA362"/>
      <c r="AB362"/>
      <c r="AC362"/>
      <c r="AD362"/>
      <c r="AE362"/>
      <c r="AF362"/>
    </row>
    <row r="363" spans="1:33">
      <c r="A363" s="11" t="s">
        <v>363</v>
      </c>
      <c r="B363" s="11" t="s">
        <v>237</v>
      </c>
      <c r="D363" s="4"/>
      <c r="E363" s="4"/>
      <c r="F363" s="4"/>
      <c r="G363" s="4"/>
      <c r="H363" s="19"/>
      <c r="I363" s="4"/>
      <c r="X363"/>
      <c r="Y363"/>
      <c r="Z363"/>
      <c r="AA363"/>
      <c r="AB363"/>
      <c r="AC363"/>
      <c r="AD363"/>
      <c r="AE363"/>
      <c r="AF363"/>
    </row>
    <row r="364" spans="1:33">
      <c r="X364"/>
      <c r="Y364"/>
      <c r="Z364"/>
      <c r="AA364"/>
      <c r="AB364"/>
      <c r="AC364"/>
      <c r="AD364"/>
      <c r="AE364"/>
      <c r="AF364"/>
    </row>
    <row r="365" spans="1:33">
      <c r="X365"/>
      <c r="Y365"/>
      <c r="Z365"/>
      <c r="AA365"/>
      <c r="AB365"/>
      <c r="AC365"/>
      <c r="AD365"/>
      <c r="AE365"/>
      <c r="AF365"/>
    </row>
    <row r="366" spans="1:33">
      <c r="X366"/>
      <c r="Y366"/>
      <c r="Z366"/>
      <c r="AA366"/>
      <c r="AB366"/>
      <c r="AC366"/>
      <c r="AD366"/>
      <c r="AE366"/>
      <c r="AF366"/>
    </row>
    <row r="367" spans="1:33">
      <c r="X367"/>
      <c r="Y367"/>
      <c r="Z367"/>
      <c r="AA367"/>
      <c r="AB367"/>
      <c r="AC367"/>
      <c r="AD367"/>
      <c r="AE367"/>
      <c r="AF367"/>
    </row>
    <row r="368" spans="1:33">
      <c r="X368"/>
      <c r="Y368"/>
      <c r="Z368"/>
      <c r="AA368"/>
      <c r="AB368"/>
      <c r="AC368"/>
      <c r="AD368"/>
      <c r="AE368"/>
      <c r="AF368"/>
    </row>
    <row r="369" spans="24:32">
      <c r="X369"/>
      <c r="Y369"/>
      <c r="Z369"/>
      <c r="AA369"/>
      <c r="AB369"/>
      <c r="AC369"/>
      <c r="AD369"/>
      <c r="AE369"/>
      <c r="AF369"/>
    </row>
    <row r="370" spans="24:32">
      <c r="X370"/>
      <c r="Y370"/>
      <c r="Z370"/>
      <c r="AA370"/>
      <c r="AB370"/>
      <c r="AC370"/>
      <c r="AD370"/>
      <c r="AE370"/>
      <c r="AF370"/>
    </row>
    <row r="371" spans="24:32">
      <c r="X371"/>
      <c r="Y371"/>
      <c r="Z371"/>
      <c r="AA371"/>
      <c r="AB371"/>
      <c r="AC371"/>
      <c r="AD371"/>
      <c r="AE371"/>
      <c r="AF371"/>
    </row>
    <row r="372" spans="24:32">
      <c r="X372"/>
      <c r="Y372"/>
      <c r="Z372"/>
      <c r="AA372"/>
      <c r="AB372"/>
      <c r="AC372"/>
      <c r="AD372"/>
      <c r="AE372"/>
      <c r="AF372"/>
    </row>
    <row r="373" spans="24:32">
      <c r="X373"/>
      <c r="Y373"/>
      <c r="Z373"/>
      <c r="AA373"/>
      <c r="AB373"/>
      <c r="AC373"/>
      <c r="AD373"/>
      <c r="AE373"/>
      <c r="AF373"/>
    </row>
    <row r="374" spans="24:32">
      <c r="X374"/>
      <c r="Y374"/>
      <c r="Z374"/>
      <c r="AA374"/>
      <c r="AB374"/>
      <c r="AC374"/>
      <c r="AD374"/>
      <c r="AE374"/>
      <c r="AF374"/>
    </row>
    <row r="375" spans="24:32">
      <c r="X375"/>
      <c r="Y375"/>
      <c r="Z375"/>
      <c r="AA375"/>
      <c r="AB375"/>
      <c r="AC375"/>
      <c r="AD375"/>
      <c r="AE375"/>
      <c r="AF375"/>
    </row>
    <row r="376" spans="24:32">
      <c r="X376"/>
      <c r="Y376"/>
      <c r="Z376"/>
      <c r="AA376"/>
      <c r="AB376"/>
      <c r="AC376"/>
      <c r="AD376"/>
      <c r="AE376"/>
      <c r="AF376"/>
    </row>
    <row r="377" spans="24:32">
      <c r="X377"/>
      <c r="Y377"/>
      <c r="Z377"/>
      <c r="AA377"/>
      <c r="AB377"/>
      <c r="AC377"/>
      <c r="AD377"/>
      <c r="AE377"/>
      <c r="AF377"/>
    </row>
    <row r="378" spans="24:32">
      <c r="X378"/>
      <c r="Y378"/>
      <c r="Z378"/>
      <c r="AA378"/>
      <c r="AB378"/>
      <c r="AC378"/>
      <c r="AD378"/>
      <c r="AE378"/>
      <c r="AF378"/>
    </row>
    <row r="379" spans="24:32">
      <c r="X379"/>
      <c r="Y379"/>
      <c r="Z379"/>
      <c r="AA379"/>
      <c r="AB379"/>
      <c r="AC379"/>
      <c r="AD379"/>
      <c r="AE379"/>
      <c r="AF379"/>
    </row>
    <row r="380" spans="24:32">
      <c r="X380"/>
      <c r="Y380"/>
      <c r="Z380"/>
      <c r="AA380"/>
      <c r="AB380"/>
      <c r="AC380"/>
      <c r="AD380"/>
      <c r="AE380"/>
      <c r="AF380"/>
    </row>
    <row r="381" spans="24:32">
      <c r="X381"/>
      <c r="Y381"/>
      <c r="Z381"/>
      <c r="AA381"/>
      <c r="AB381"/>
      <c r="AC381"/>
      <c r="AD381"/>
      <c r="AE381"/>
      <c r="AF381"/>
    </row>
    <row r="382" spans="24:32">
      <c r="X382"/>
      <c r="Y382"/>
      <c r="Z382"/>
      <c r="AA382"/>
      <c r="AB382"/>
      <c r="AC382"/>
      <c r="AD382"/>
      <c r="AE382"/>
      <c r="AF382"/>
    </row>
    <row r="383" spans="24:32">
      <c r="X383"/>
      <c r="Y383"/>
      <c r="Z383"/>
      <c r="AA383"/>
      <c r="AB383"/>
      <c r="AC383"/>
      <c r="AD383"/>
      <c r="AE383"/>
      <c r="AF383"/>
    </row>
    <row r="384" spans="24:32">
      <c r="X384"/>
      <c r="Y384"/>
      <c r="Z384"/>
      <c r="AA384"/>
      <c r="AB384"/>
      <c r="AC384"/>
      <c r="AD384"/>
      <c r="AE384"/>
      <c r="AF384"/>
    </row>
    <row r="385" spans="24:32">
      <c r="X385"/>
      <c r="Y385"/>
      <c r="Z385"/>
      <c r="AA385"/>
      <c r="AB385"/>
      <c r="AC385"/>
      <c r="AD385"/>
      <c r="AE385"/>
      <c r="AF385"/>
    </row>
    <row r="386" spans="24:32">
      <c r="X386"/>
      <c r="Y386"/>
      <c r="Z386"/>
      <c r="AA386"/>
      <c r="AB386"/>
      <c r="AC386"/>
      <c r="AD386"/>
      <c r="AE386"/>
      <c r="AF386"/>
    </row>
    <row r="387" spans="24:32">
      <c r="X387"/>
      <c r="Y387"/>
      <c r="Z387"/>
      <c r="AA387"/>
      <c r="AB387"/>
      <c r="AC387"/>
      <c r="AD387"/>
      <c r="AE387"/>
      <c r="AF387"/>
    </row>
    <row r="388" spans="24:32">
      <c r="X388"/>
      <c r="Y388"/>
      <c r="Z388"/>
      <c r="AA388"/>
      <c r="AB388"/>
      <c r="AC388"/>
      <c r="AD388"/>
      <c r="AE388"/>
      <c r="AF388"/>
    </row>
    <row r="389" spans="24:32">
      <c r="X389"/>
      <c r="Y389"/>
      <c r="Z389"/>
      <c r="AA389"/>
      <c r="AB389"/>
      <c r="AC389"/>
      <c r="AD389"/>
      <c r="AE389"/>
      <c r="AF389"/>
    </row>
    <row r="390" spans="24:32">
      <c r="X390"/>
      <c r="Y390"/>
      <c r="Z390"/>
      <c r="AA390"/>
      <c r="AB390"/>
      <c r="AC390"/>
      <c r="AD390"/>
      <c r="AE390"/>
      <c r="AF390"/>
    </row>
    <row r="391" spans="24:32">
      <c r="X391"/>
      <c r="Y391"/>
      <c r="Z391"/>
      <c r="AA391"/>
      <c r="AB391"/>
      <c r="AC391"/>
      <c r="AD391"/>
      <c r="AE391"/>
      <c r="AF391"/>
    </row>
    <row r="392" spans="24:32">
      <c r="X392"/>
      <c r="Y392"/>
      <c r="Z392"/>
      <c r="AA392"/>
      <c r="AB392"/>
      <c r="AC392"/>
      <c r="AD392"/>
      <c r="AE392"/>
      <c r="AF392"/>
    </row>
    <row r="393" spans="24:32">
      <c r="X393"/>
      <c r="Y393"/>
      <c r="Z393"/>
      <c r="AA393"/>
      <c r="AB393"/>
      <c r="AC393"/>
      <c r="AD393"/>
      <c r="AE393"/>
      <c r="AF393"/>
    </row>
    <row r="394" spans="24:32">
      <c r="X394"/>
      <c r="Y394"/>
      <c r="Z394"/>
      <c r="AA394"/>
      <c r="AB394"/>
      <c r="AC394"/>
      <c r="AD394"/>
      <c r="AE394"/>
      <c r="AF394"/>
    </row>
    <row r="395" spans="24:32">
      <c r="X395"/>
      <c r="Y395"/>
      <c r="Z395"/>
      <c r="AA395"/>
      <c r="AB395"/>
      <c r="AC395"/>
      <c r="AD395"/>
      <c r="AE395"/>
      <c r="AF395"/>
    </row>
    <row r="396" spans="24:32">
      <c r="X396"/>
      <c r="Y396"/>
      <c r="Z396"/>
      <c r="AA396"/>
      <c r="AB396"/>
      <c r="AC396"/>
      <c r="AD396"/>
      <c r="AE396"/>
      <c r="AF396"/>
    </row>
    <row r="397" spans="24:32">
      <c r="X397"/>
      <c r="Y397"/>
      <c r="Z397"/>
      <c r="AA397"/>
      <c r="AB397"/>
      <c r="AC397"/>
      <c r="AD397"/>
      <c r="AE397"/>
      <c r="AF397"/>
    </row>
    <row r="398" spans="24:32">
      <c r="X398"/>
      <c r="Y398"/>
      <c r="Z398"/>
      <c r="AA398"/>
      <c r="AB398"/>
      <c r="AC398"/>
      <c r="AD398"/>
      <c r="AE398"/>
      <c r="AF398"/>
    </row>
    <row r="399" spans="24:32">
      <c r="X399"/>
      <c r="Y399"/>
      <c r="Z399"/>
      <c r="AA399"/>
      <c r="AB399"/>
      <c r="AC399"/>
      <c r="AD399"/>
      <c r="AE399"/>
      <c r="AF399"/>
    </row>
    <row r="400" spans="24:32">
      <c r="X400"/>
      <c r="Y400"/>
      <c r="Z400"/>
      <c r="AA400"/>
      <c r="AB400"/>
      <c r="AC400"/>
      <c r="AD400"/>
      <c r="AE400"/>
      <c r="AF400"/>
    </row>
    <row r="401" spans="24:32">
      <c r="X401"/>
      <c r="Y401"/>
      <c r="Z401"/>
      <c r="AA401"/>
      <c r="AB401"/>
      <c r="AC401"/>
      <c r="AD401"/>
      <c r="AE401"/>
      <c r="AF401"/>
    </row>
    <row r="402" spans="24:32">
      <c r="X402"/>
      <c r="Y402"/>
      <c r="Z402"/>
      <c r="AA402"/>
      <c r="AB402"/>
      <c r="AC402"/>
      <c r="AD402"/>
      <c r="AE402"/>
      <c r="AF402"/>
    </row>
    <row r="403" spans="24:32">
      <c r="X403"/>
      <c r="Y403"/>
      <c r="Z403"/>
      <c r="AA403"/>
      <c r="AB403"/>
      <c r="AC403"/>
      <c r="AD403"/>
      <c r="AE403"/>
      <c r="AF403"/>
    </row>
    <row r="404" spans="24:32">
      <c r="X404"/>
      <c r="Y404"/>
      <c r="Z404"/>
      <c r="AA404"/>
      <c r="AB404"/>
      <c r="AC404"/>
      <c r="AD404"/>
      <c r="AE404"/>
      <c r="AF404"/>
    </row>
    <row r="405" spans="24:32">
      <c r="X405"/>
      <c r="Y405"/>
      <c r="Z405"/>
      <c r="AA405"/>
      <c r="AB405"/>
      <c r="AC405"/>
      <c r="AD405"/>
      <c r="AE405"/>
      <c r="AF405"/>
    </row>
    <row r="406" spans="24:32">
      <c r="X406"/>
      <c r="Y406"/>
      <c r="Z406"/>
      <c r="AA406"/>
      <c r="AB406"/>
      <c r="AC406"/>
      <c r="AD406"/>
      <c r="AE406"/>
      <c r="AF406"/>
    </row>
    <row r="407" spans="24:32">
      <c r="X407"/>
      <c r="Y407"/>
      <c r="Z407"/>
      <c r="AA407"/>
      <c r="AB407"/>
      <c r="AC407"/>
      <c r="AD407"/>
      <c r="AE407"/>
      <c r="AF407"/>
    </row>
    <row r="408" spans="24:32">
      <c r="X408"/>
      <c r="Y408"/>
      <c r="Z408"/>
      <c r="AA408"/>
      <c r="AB408"/>
      <c r="AC408"/>
      <c r="AD408"/>
      <c r="AE408"/>
      <c r="AF408"/>
    </row>
    <row r="409" spans="24:32">
      <c r="X409"/>
      <c r="Y409"/>
      <c r="Z409"/>
      <c r="AA409"/>
      <c r="AB409"/>
      <c r="AC409"/>
      <c r="AD409"/>
      <c r="AE409"/>
      <c r="AF409"/>
    </row>
    <row r="410" spans="24:32">
      <c r="X410"/>
      <c r="Y410"/>
      <c r="Z410"/>
      <c r="AA410"/>
      <c r="AB410"/>
      <c r="AC410"/>
      <c r="AD410"/>
      <c r="AE410"/>
      <c r="AF410"/>
    </row>
    <row r="411" spans="24:32">
      <c r="X411"/>
      <c r="Y411"/>
      <c r="Z411"/>
      <c r="AA411"/>
      <c r="AB411"/>
      <c r="AC411"/>
      <c r="AD411"/>
      <c r="AE411"/>
      <c r="AF411"/>
    </row>
    <row r="412" spans="24:32">
      <c r="X412"/>
      <c r="Y412"/>
      <c r="Z412"/>
      <c r="AA412"/>
      <c r="AB412"/>
      <c r="AC412"/>
      <c r="AD412"/>
      <c r="AE412"/>
      <c r="AF412"/>
    </row>
    <row r="413" spans="24:32">
      <c r="X413"/>
      <c r="Y413"/>
      <c r="Z413"/>
      <c r="AA413"/>
      <c r="AB413"/>
      <c r="AC413"/>
      <c r="AD413"/>
      <c r="AE413"/>
      <c r="AF413"/>
    </row>
    <row r="414" spans="24:32">
      <c r="X414"/>
      <c r="Y414"/>
      <c r="Z414"/>
      <c r="AA414"/>
      <c r="AB414"/>
      <c r="AC414"/>
      <c r="AD414"/>
      <c r="AE414"/>
      <c r="AF414"/>
    </row>
    <row r="415" spans="24:32">
      <c r="X415"/>
      <c r="Y415"/>
      <c r="Z415"/>
      <c r="AA415"/>
      <c r="AB415"/>
      <c r="AC415"/>
      <c r="AD415"/>
      <c r="AE415"/>
      <c r="AF415"/>
    </row>
    <row r="416" spans="24:32">
      <c r="X416"/>
      <c r="Y416"/>
      <c r="Z416"/>
      <c r="AA416"/>
      <c r="AB416"/>
      <c r="AC416"/>
      <c r="AD416"/>
      <c r="AE416"/>
      <c r="AF416"/>
    </row>
    <row r="417" spans="24:32">
      <c r="X417"/>
      <c r="Y417"/>
      <c r="Z417"/>
      <c r="AA417"/>
      <c r="AB417"/>
      <c r="AC417"/>
      <c r="AD417"/>
      <c r="AE417"/>
      <c r="AF417"/>
    </row>
    <row r="418" spans="24:32">
      <c r="X418"/>
      <c r="Y418"/>
      <c r="Z418"/>
      <c r="AA418"/>
      <c r="AB418"/>
      <c r="AC418"/>
      <c r="AD418"/>
      <c r="AE418"/>
      <c r="AF418"/>
    </row>
    <row r="419" spans="24:32">
      <c r="X419"/>
      <c r="Y419"/>
      <c r="Z419"/>
      <c r="AA419"/>
      <c r="AB419"/>
      <c r="AC419"/>
      <c r="AD419"/>
      <c r="AE419"/>
      <c r="AF419"/>
    </row>
    <row r="420" spans="24:32">
      <c r="X420"/>
      <c r="Y420"/>
      <c r="Z420"/>
      <c r="AA420"/>
      <c r="AB420"/>
      <c r="AC420"/>
      <c r="AD420"/>
      <c r="AE420"/>
      <c r="AF420"/>
    </row>
    <row r="421" spans="24:32">
      <c r="X421"/>
      <c r="Y421"/>
      <c r="Z421"/>
      <c r="AA421"/>
      <c r="AB421"/>
      <c r="AC421"/>
      <c r="AD421"/>
      <c r="AE421"/>
      <c r="AF421"/>
    </row>
    <row r="422" spans="24:32">
      <c r="X422"/>
      <c r="Y422"/>
      <c r="Z422"/>
      <c r="AA422"/>
      <c r="AB422"/>
      <c r="AC422"/>
      <c r="AD422"/>
      <c r="AE422"/>
      <c r="AF422"/>
    </row>
    <row r="423" spans="24:32">
      <c r="X423"/>
      <c r="Y423"/>
      <c r="Z423"/>
      <c r="AA423"/>
      <c r="AB423"/>
      <c r="AC423"/>
      <c r="AD423"/>
      <c r="AE423"/>
      <c r="AF423"/>
    </row>
    <row r="424" spans="24:32">
      <c r="X424"/>
      <c r="Y424"/>
      <c r="Z424"/>
      <c r="AA424"/>
      <c r="AB424"/>
      <c r="AC424"/>
      <c r="AD424"/>
      <c r="AE424"/>
      <c r="AF424"/>
    </row>
    <row r="425" spans="24:32">
      <c r="X425"/>
      <c r="Y425"/>
      <c r="Z425"/>
      <c r="AA425"/>
      <c r="AB425"/>
      <c r="AC425"/>
      <c r="AD425"/>
      <c r="AE425"/>
      <c r="AF425"/>
    </row>
    <row r="426" spans="24:32">
      <c r="X426"/>
      <c r="Y426"/>
      <c r="Z426"/>
      <c r="AA426"/>
      <c r="AB426"/>
      <c r="AC426"/>
      <c r="AD426"/>
      <c r="AE426"/>
      <c r="AF426"/>
    </row>
    <row r="427" spans="24:32">
      <c r="X427"/>
      <c r="Y427"/>
      <c r="Z427"/>
      <c r="AA427"/>
      <c r="AB427"/>
      <c r="AC427"/>
      <c r="AD427"/>
      <c r="AE427"/>
      <c r="AF427"/>
    </row>
    <row r="428" spans="24:32">
      <c r="X428"/>
      <c r="Y428"/>
      <c r="Z428"/>
      <c r="AA428"/>
      <c r="AB428"/>
      <c r="AC428"/>
      <c r="AD428"/>
      <c r="AE428"/>
      <c r="AF428"/>
    </row>
    <row r="429" spans="24:32">
      <c r="X429"/>
      <c r="Y429"/>
      <c r="Z429"/>
      <c r="AA429"/>
      <c r="AB429"/>
      <c r="AC429"/>
      <c r="AD429"/>
      <c r="AE429"/>
      <c r="AF429"/>
    </row>
    <row r="430" spans="24:32">
      <c r="X430"/>
      <c r="Y430"/>
      <c r="Z430"/>
      <c r="AA430"/>
      <c r="AB430"/>
      <c r="AC430"/>
      <c r="AD430"/>
      <c r="AE430"/>
      <c r="AF430"/>
    </row>
    <row r="431" spans="24:32">
      <c r="X431"/>
      <c r="Y431"/>
      <c r="Z431"/>
      <c r="AA431"/>
      <c r="AB431"/>
      <c r="AC431"/>
      <c r="AD431"/>
      <c r="AE431"/>
      <c r="AF431"/>
    </row>
    <row r="432" spans="24:32">
      <c r="X432"/>
      <c r="Y432"/>
      <c r="Z432"/>
      <c r="AA432"/>
      <c r="AB432"/>
      <c r="AC432"/>
      <c r="AD432"/>
      <c r="AE432"/>
      <c r="AF432"/>
    </row>
    <row r="433" spans="24:32">
      <c r="X433"/>
      <c r="Y433"/>
      <c r="Z433"/>
      <c r="AA433"/>
      <c r="AB433"/>
      <c r="AC433"/>
      <c r="AD433"/>
      <c r="AE433"/>
      <c r="AF433"/>
    </row>
    <row r="434" spans="24:32">
      <c r="X434"/>
      <c r="Y434"/>
      <c r="Z434"/>
      <c r="AA434"/>
      <c r="AB434"/>
      <c r="AC434"/>
      <c r="AD434"/>
      <c r="AE434"/>
      <c r="AF434"/>
    </row>
    <row r="435" spans="24:32">
      <c r="X435"/>
      <c r="Y435"/>
      <c r="Z435"/>
      <c r="AA435"/>
      <c r="AB435"/>
      <c r="AC435"/>
      <c r="AD435"/>
      <c r="AE435"/>
      <c r="AF435"/>
    </row>
    <row r="436" spans="24:32">
      <c r="X436"/>
      <c r="Y436"/>
      <c r="Z436"/>
      <c r="AA436"/>
      <c r="AB436"/>
      <c r="AC436"/>
      <c r="AD436"/>
      <c r="AE436"/>
      <c r="AF436"/>
    </row>
    <row r="437" spans="24:32">
      <c r="X437"/>
      <c r="Y437"/>
      <c r="Z437"/>
      <c r="AA437"/>
      <c r="AB437"/>
      <c r="AC437"/>
      <c r="AD437"/>
      <c r="AE437"/>
      <c r="AF437"/>
    </row>
    <row r="438" spans="24:32">
      <c r="X438"/>
      <c r="Y438"/>
      <c r="Z438"/>
      <c r="AA438"/>
      <c r="AB438"/>
      <c r="AC438"/>
      <c r="AD438"/>
      <c r="AE438"/>
      <c r="AF438"/>
    </row>
    <row r="439" spans="24:32">
      <c r="X439"/>
      <c r="Y439"/>
      <c r="Z439"/>
      <c r="AA439"/>
      <c r="AB439"/>
      <c r="AC439"/>
      <c r="AD439"/>
      <c r="AE439"/>
      <c r="AF439"/>
    </row>
    <row r="440" spans="24:32">
      <c r="X440"/>
      <c r="Y440"/>
      <c r="Z440"/>
      <c r="AA440"/>
      <c r="AB440"/>
      <c r="AC440"/>
      <c r="AD440"/>
      <c r="AE440"/>
      <c r="AF440"/>
    </row>
    <row r="441" spans="24:32">
      <c r="X441"/>
      <c r="Y441"/>
      <c r="Z441"/>
      <c r="AA441"/>
      <c r="AB441"/>
      <c r="AC441"/>
      <c r="AD441"/>
      <c r="AE441"/>
      <c r="AF441"/>
    </row>
    <row r="442" spans="24:32">
      <c r="X442"/>
      <c r="Y442"/>
      <c r="Z442"/>
      <c r="AA442"/>
      <c r="AB442"/>
      <c r="AC442"/>
      <c r="AD442"/>
      <c r="AE442"/>
      <c r="AF442"/>
    </row>
    <row r="443" spans="24:32">
      <c r="X443"/>
      <c r="Y443"/>
      <c r="Z443"/>
      <c r="AA443"/>
      <c r="AB443"/>
      <c r="AC443"/>
      <c r="AD443"/>
      <c r="AE443"/>
      <c r="AF443"/>
    </row>
    <row r="444" spans="24:32">
      <c r="X444"/>
      <c r="Y444"/>
      <c r="Z444"/>
      <c r="AA444"/>
      <c r="AB444"/>
      <c r="AC444"/>
      <c r="AD444"/>
      <c r="AE444"/>
      <c r="AF444"/>
    </row>
    <row r="445" spans="24:32">
      <c r="X445"/>
      <c r="Y445"/>
      <c r="Z445"/>
      <c r="AA445"/>
      <c r="AB445"/>
      <c r="AC445"/>
      <c r="AD445"/>
      <c r="AE445"/>
      <c r="AF445"/>
    </row>
    <row r="446" spans="24:32">
      <c r="X446"/>
      <c r="Y446"/>
      <c r="Z446"/>
      <c r="AA446"/>
      <c r="AB446"/>
      <c r="AC446"/>
      <c r="AD446"/>
      <c r="AE446"/>
      <c r="AF446"/>
    </row>
    <row r="447" spans="24:32">
      <c r="X447"/>
      <c r="Y447"/>
      <c r="Z447"/>
      <c r="AA447"/>
      <c r="AB447"/>
      <c r="AC447"/>
      <c r="AD447"/>
      <c r="AE447"/>
      <c r="AF447"/>
    </row>
    <row r="448" spans="24:32">
      <c r="X448"/>
      <c r="Y448"/>
      <c r="Z448"/>
      <c r="AA448"/>
      <c r="AB448"/>
      <c r="AC448"/>
      <c r="AD448"/>
      <c r="AE448"/>
      <c r="AF448"/>
    </row>
    <row r="449" spans="24:32">
      <c r="X449"/>
      <c r="Y449"/>
      <c r="Z449"/>
      <c r="AA449"/>
      <c r="AB449"/>
      <c r="AC449"/>
      <c r="AD449"/>
      <c r="AE449"/>
      <c r="AF449"/>
    </row>
    <row r="450" spans="24:32">
      <c r="X450"/>
      <c r="Y450"/>
      <c r="Z450"/>
      <c r="AA450"/>
      <c r="AB450"/>
      <c r="AC450"/>
      <c r="AD450"/>
      <c r="AE450"/>
      <c r="AF450"/>
    </row>
    <row r="451" spans="24:32">
      <c r="X451"/>
      <c r="Y451"/>
      <c r="Z451"/>
      <c r="AA451"/>
      <c r="AB451"/>
      <c r="AC451"/>
      <c r="AD451"/>
      <c r="AE451"/>
      <c r="AF451"/>
    </row>
    <row r="452" spans="24:32">
      <c r="X452"/>
      <c r="Y452"/>
      <c r="Z452"/>
      <c r="AA452"/>
      <c r="AB452"/>
      <c r="AC452"/>
      <c r="AD452"/>
      <c r="AE452"/>
      <c r="AF452"/>
    </row>
    <row r="453" spans="24:32">
      <c r="X453"/>
      <c r="Y453"/>
      <c r="Z453"/>
      <c r="AA453"/>
      <c r="AB453"/>
      <c r="AC453"/>
      <c r="AD453"/>
      <c r="AE453"/>
      <c r="AF453"/>
    </row>
    <row r="454" spans="24:32">
      <c r="X454"/>
      <c r="Y454"/>
      <c r="Z454"/>
      <c r="AA454"/>
      <c r="AB454"/>
      <c r="AC454"/>
      <c r="AD454"/>
      <c r="AE454"/>
      <c r="AF454"/>
    </row>
    <row r="455" spans="24:32">
      <c r="X455"/>
      <c r="Y455"/>
      <c r="Z455"/>
      <c r="AA455"/>
      <c r="AB455"/>
      <c r="AC455"/>
      <c r="AD455"/>
      <c r="AE455"/>
      <c r="AF455"/>
    </row>
    <row r="456" spans="24:32">
      <c r="X456"/>
      <c r="Y456"/>
      <c r="Z456"/>
      <c r="AA456"/>
      <c r="AB456"/>
      <c r="AC456"/>
      <c r="AD456"/>
      <c r="AE456"/>
      <c r="AF456"/>
    </row>
    <row r="457" spans="24:32">
      <c r="X457"/>
      <c r="Y457"/>
      <c r="Z457"/>
      <c r="AA457"/>
      <c r="AB457"/>
      <c r="AC457"/>
      <c r="AD457"/>
      <c r="AE457"/>
      <c r="AF457"/>
    </row>
    <row r="458" spans="24:32">
      <c r="X458"/>
      <c r="Y458"/>
      <c r="Z458"/>
      <c r="AA458"/>
      <c r="AB458"/>
      <c r="AC458"/>
      <c r="AD458"/>
      <c r="AE458"/>
      <c r="AF458"/>
    </row>
    <row r="459" spans="24:32">
      <c r="X459"/>
      <c r="Y459"/>
      <c r="Z459"/>
      <c r="AA459"/>
      <c r="AB459"/>
      <c r="AC459"/>
      <c r="AD459"/>
      <c r="AE459"/>
      <c r="AF459"/>
    </row>
    <row r="460" spans="24:32">
      <c r="X460"/>
      <c r="Y460"/>
      <c r="Z460"/>
      <c r="AA460"/>
      <c r="AB460"/>
      <c r="AC460"/>
      <c r="AD460"/>
      <c r="AE460"/>
      <c r="AF460"/>
    </row>
    <row r="461" spans="24:32">
      <c r="X461"/>
      <c r="Y461"/>
      <c r="Z461"/>
      <c r="AA461"/>
      <c r="AB461"/>
      <c r="AC461"/>
      <c r="AD461"/>
      <c r="AE461"/>
      <c r="AF461"/>
    </row>
    <row r="462" spans="24:32">
      <c r="X462"/>
      <c r="Y462"/>
      <c r="Z462"/>
      <c r="AA462"/>
      <c r="AB462"/>
      <c r="AC462"/>
      <c r="AD462"/>
      <c r="AE462"/>
      <c r="AF462"/>
    </row>
    <row r="463" spans="24:32">
      <c r="X463"/>
      <c r="Y463"/>
      <c r="Z463"/>
      <c r="AA463"/>
      <c r="AB463"/>
      <c r="AC463"/>
      <c r="AD463"/>
      <c r="AE463"/>
      <c r="AF463"/>
    </row>
    <row r="464" spans="24:32">
      <c r="X464"/>
      <c r="Y464"/>
      <c r="Z464"/>
      <c r="AA464"/>
      <c r="AB464"/>
      <c r="AC464"/>
      <c r="AD464"/>
      <c r="AE464"/>
      <c r="AF464"/>
    </row>
    <row r="465" spans="24:32">
      <c r="X465"/>
      <c r="Y465"/>
      <c r="Z465"/>
      <c r="AA465"/>
      <c r="AB465"/>
      <c r="AC465"/>
      <c r="AD465"/>
      <c r="AE465"/>
      <c r="AF465"/>
    </row>
    <row r="466" spans="24:32">
      <c r="X466"/>
      <c r="Y466"/>
      <c r="Z466"/>
      <c r="AA466"/>
      <c r="AB466"/>
      <c r="AC466"/>
      <c r="AD466"/>
      <c r="AE466"/>
      <c r="AF466"/>
    </row>
    <row r="467" spans="24:32">
      <c r="X467"/>
      <c r="Y467"/>
      <c r="Z467"/>
      <c r="AA467"/>
      <c r="AB467"/>
      <c r="AC467"/>
      <c r="AD467"/>
      <c r="AE467"/>
      <c r="AF467"/>
    </row>
    <row r="468" spans="24:32">
      <c r="X468"/>
      <c r="Y468"/>
      <c r="Z468"/>
      <c r="AA468"/>
      <c r="AB468"/>
      <c r="AC468"/>
      <c r="AD468"/>
      <c r="AE468"/>
      <c r="AF468"/>
    </row>
    <row r="469" spans="24:32">
      <c r="X469"/>
      <c r="Y469"/>
      <c r="Z469"/>
      <c r="AA469"/>
      <c r="AB469"/>
      <c r="AC469"/>
      <c r="AD469"/>
      <c r="AE469"/>
      <c r="AF469"/>
    </row>
    <row r="470" spans="24:32">
      <c r="X470"/>
      <c r="Y470"/>
      <c r="Z470"/>
      <c r="AA470"/>
      <c r="AB470"/>
      <c r="AC470"/>
      <c r="AD470"/>
      <c r="AE470"/>
      <c r="AF470"/>
    </row>
    <row r="471" spans="24:32">
      <c r="X471"/>
      <c r="Y471"/>
      <c r="Z471"/>
      <c r="AA471"/>
      <c r="AB471"/>
      <c r="AC471"/>
      <c r="AD471"/>
      <c r="AE471"/>
      <c r="AF471"/>
    </row>
    <row r="472" spans="24:32">
      <c r="X472"/>
      <c r="Y472"/>
      <c r="Z472"/>
      <c r="AA472"/>
      <c r="AB472"/>
      <c r="AC472"/>
      <c r="AD472"/>
      <c r="AE472"/>
      <c r="AF472"/>
    </row>
    <row r="473" spans="24:32">
      <c r="X473"/>
      <c r="Y473"/>
      <c r="Z473"/>
      <c r="AA473"/>
      <c r="AB473"/>
      <c r="AC473"/>
      <c r="AD473"/>
      <c r="AE473"/>
      <c r="AF473"/>
    </row>
    <row r="474" spans="24:32">
      <c r="X474"/>
      <c r="Y474"/>
      <c r="Z474"/>
      <c r="AA474"/>
      <c r="AB474"/>
      <c r="AC474"/>
      <c r="AD474"/>
      <c r="AE474"/>
      <c r="AF474"/>
    </row>
    <row r="475" spans="24:32">
      <c r="X475"/>
      <c r="Y475"/>
      <c r="Z475"/>
      <c r="AA475"/>
      <c r="AB475"/>
      <c r="AC475"/>
      <c r="AD475"/>
      <c r="AE475"/>
      <c r="AF475"/>
    </row>
    <row r="476" spans="24:32">
      <c r="X476"/>
      <c r="Y476"/>
      <c r="Z476"/>
      <c r="AA476"/>
      <c r="AB476"/>
      <c r="AC476"/>
      <c r="AD476"/>
      <c r="AE476"/>
      <c r="AF476"/>
    </row>
    <row r="477" spans="24:32">
      <c r="X477"/>
      <c r="Y477"/>
      <c r="Z477"/>
      <c r="AA477"/>
      <c r="AB477"/>
      <c r="AC477"/>
      <c r="AD477"/>
      <c r="AE477"/>
      <c r="AF477"/>
    </row>
    <row r="478" spans="24:32">
      <c r="X478"/>
      <c r="Y478"/>
      <c r="Z478"/>
      <c r="AA478"/>
      <c r="AB478"/>
      <c r="AC478"/>
      <c r="AD478"/>
      <c r="AE478"/>
      <c r="AF478"/>
    </row>
    <row r="479" spans="24:32">
      <c r="X479"/>
      <c r="Y479"/>
      <c r="Z479"/>
      <c r="AA479"/>
      <c r="AB479"/>
      <c r="AC479"/>
      <c r="AD479"/>
      <c r="AE479"/>
      <c r="AF479"/>
    </row>
    <row r="480" spans="24:32">
      <c r="X480"/>
      <c r="Y480"/>
      <c r="Z480"/>
      <c r="AA480"/>
      <c r="AB480"/>
      <c r="AC480"/>
      <c r="AD480"/>
      <c r="AE480"/>
      <c r="AF480"/>
    </row>
    <row r="481" spans="24:32">
      <c r="X481"/>
      <c r="Y481"/>
      <c r="Z481"/>
      <c r="AA481"/>
      <c r="AB481"/>
      <c r="AC481"/>
      <c r="AD481"/>
      <c r="AE481"/>
      <c r="AF481"/>
    </row>
    <row r="482" spans="24:32">
      <c r="X482"/>
      <c r="Y482"/>
      <c r="Z482"/>
      <c r="AA482"/>
      <c r="AB482"/>
      <c r="AC482"/>
      <c r="AD482"/>
      <c r="AE482"/>
      <c r="AF482"/>
    </row>
    <row r="483" spans="24:32">
      <c r="X483"/>
      <c r="Y483"/>
      <c r="Z483"/>
      <c r="AA483"/>
      <c r="AB483"/>
      <c r="AC483"/>
      <c r="AD483"/>
      <c r="AE483"/>
      <c r="AF483"/>
    </row>
    <row r="484" spans="24:32">
      <c r="X484"/>
      <c r="Y484"/>
      <c r="Z484"/>
      <c r="AA484"/>
      <c r="AB484"/>
      <c r="AC484"/>
      <c r="AD484"/>
      <c r="AE484"/>
      <c r="AF484"/>
    </row>
    <row r="485" spans="24:32">
      <c r="X485"/>
      <c r="Y485"/>
      <c r="Z485"/>
      <c r="AA485"/>
      <c r="AB485"/>
      <c r="AC485"/>
      <c r="AD485"/>
      <c r="AE485"/>
      <c r="AF485"/>
    </row>
    <row r="486" spans="24:32">
      <c r="X486"/>
      <c r="Y486"/>
      <c r="Z486"/>
      <c r="AA486"/>
      <c r="AB486"/>
      <c r="AC486"/>
      <c r="AD486"/>
      <c r="AE486"/>
      <c r="AF486"/>
    </row>
    <row r="487" spans="24:32">
      <c r="X487"/>
      <c r="Y487"/>
      <c r="Z487"/>
      <c r="AA487"/>
      <c r="AB487"/>
      <c r="AC487"/>
      <c r="AD487"/>
      <c r="AE487"/>
      <c r="AF487"/>
    </row>
    <row r="488" spans="24:32">
      <c r="X488"/>
      <c r="Y488"/>
      <c r="Z488"/>
      <c r="AA488"/>
      <c r="AB488"/>
      <c r="AC488"/>
      <c r="AD488"/>
      <c r="AE488"/>
      <c r="AF488"/>
    </row>
    <row r="489" spans="24:32">
      <c r="X489"/>
      <c r="Y489"/>
      <c r="Z489"/>
      <c r="AA489"/>
      <c r="AB489"/>
      <c r="AC489"/>
      <c r="AD489"/>
      <c r="AE489"/>
      <c r="AF489"/>
    </row>
    <row r="490" spans="24:32">
      <c r="X490"/>
      <c r="Y490"/>
      <c r="Z490"/>
      <c r="AA490"/>
      <c r="AB490"/>
      <c r="AC490"/>
      <c r="AD490"/>
      <c r="AE490"/>
      <c r="AF490"/>
    </row>
    <row r="491" spans="24:32">
      <c r="X491"/>
      <c r="Y491"/>
      <c r="Z491"/>
      <c r="AA491"/>
      <c r="AB491"/>
      <c r="AC491"/>
      <c r="AD491"/>
      <c r="AE491"/>
      <c r="AF491"/>
    </row>
    <row r="492" spans="24:32">
      <c r="X492"/>
      <c r="Y492"/>
      <c r="Z492"/>
      <c r="AA492"/>
      <c r="AB492"/>
      <c r="AC492"/>
      <c r="AD492"/>
      <c r="AE492"/>
      <c r="AF492"/>
    </row>
    <row r="493" spans="24:32">
      <c r="X493"/>
      <c r="Y493"/>
      <c r="Z493"/>
      <c r="AA493"/>
      <c r="AB493"/>
      <c r="AC493"/>
      <c r="AD493"/>
      <c r="AE493"/>
      <c r="AF493"/>
    </row>
    <row r="494" spans="24:32">
      <c r="X494"/>
      <c r="Y494"/>
      <c r="Z494"/>
      <c r="AA494"/>
      <c r="AB494"/>
      <c r="AC494"/>
      <c r="AD494"/>
      <c r="AE494"/>
      <c r="AF494"/>
    </row>
    <row r="495" spans="24:32">
      <c r="X495"/>
      <c r="Y495"/>
      <c r="Z495"/>
      <c r="AA495"/>
      <c r="AB495"/>
      <c r="AC495"/>
      <c r="AD495"/>
      <c r="AE495"/>
      <c r="AF495"/>
    </row>
    <row r="496" spans="24:32">
      <c r="X496"/>
      <c r="Y496"/>
      <c r="Z496"/>
      <c r="AA496"/>
      <c r="AB496"/>
      <c r="AC496"/>
      <c r="AD496"/>
      <c r="AE496"/>
      <c r="AF496"/>
    </row>
    <row r="497" spans="24:32">
      <c r="X497"/>
      <c r="Y497"/>
      <c r="Z497"/>
      <c r="AA497"/>
      <c r="AB497"/>
      <c r="AC497"/>
      <c r="AD497"/>
      <c r="AE497"/>
      <c r="AF497"/>
    </row>
    <row r="498" spans="24:32">
      <c r="X498"/>
      <c r="Y498"/>
      <c r="Z498"/>
      <c r="AA498"/>
      <c r="AB498"/>
      <c r="AC498"/>
      <c r="AD498"/>
      <c r="AE498"/>
      <c r="AF498"/>
    </row>
    <row r="499" spans="24:32">
      <c r="X499"/>
      <c r="Y499"/>
      <c r="Z499"/>
      <c r="AA499"/>
      <c r="AB499"/>
      <c r="AC499"/>
      <c r="AD499"/>
      <c r="AE499"/>
      <c r="AF499"/>
    </row>
    <row r="500" spans="24:32">
      <c r="X500"/>
      <c r="Y500"/>
      <c r="Z500"/>
      <c r="AA500"/>
      <c r="AB500"/>
      <c r="AC500"/>
      <c r="AD500"/>
      <c r="AE500"/>
      <c r="AF500"/>
    </row>
    <row r="501" spans="24:32">
      <c r="X501"/>
      <c r="Y501"/>
      <c r="Z501"/>
      <c r="AA501"/>
      <c r="AB501"/>
      <c r="AC501"/>
      <c r="AD501"/>
      <c r="AE501"/>
      <c r="AF501"/>
    </row>
    <row r="502" spans="24:32">
      <c r="X502"/>
      <c r="Y502"/>
      <c r="Z502"/>
      <c r="AA502"/>
      <c r="AB502"/>
      <c r="AC502"/>
      <c r="AD502"/>
      <c r="AE502"/>
      <c r="AF502"/>
    </row>
    <row r="503" spans="24:32">
      <c r="X503"/>
      <c r="Y503"/>
      <c r="Z503"/>
      <c r="AA503"/>
      <c r="AB503"/>
      <c r="AC503"/>
      <c r="AD503"/>
      <c r="AE503"/>
      <c r="AF503"/>
    </row>
    <row r="504" spans="24:32">
      <c r="X504"/>
      <c r="Y504"/>
      <c r="Z504"/>
      <c r="AA504"/>
      <c r="AB504"/>
      <c r="AC504"/>
      <c r="AD504"/>
      <c r="AE504"/>
      <c r="AF504"/>
    </row>
    <row r="505" spans="24:32">
      <c r="X505"/>
      <c r="Y505"/>
      <c r="Z505"/>
      <c r="AA505"/>
      <c r="AB505"/>
      <c r="AC505"/>
      <c r="AD505"/>
      <c r="AE505"/>
      <c r="AF505"/>
    </row>
    <row r="506" spans="24:32">
      <c r="X506"/>
      <c r="Y506"/>
      <c r="Z506"/>
      <c r="AA506"/>
      <c r="AB506"/>
      <c r="AC506"/>
      <c r="AD506"/>
      <c r="AE506"/>
      <c r="AF506"/>
    </row>
    <row r="507" spans="24:32">
      <c r="X507"/>
      <c r="Y507"/>
      <c r="Z507"/>
      <c r="AA507"/>
      <c r="AB507"/>
      <c r="AC507"/>
      <c r="AD507"/>
      <c r="AE507"/>
      <c r="AF507"/>
    </row>
    <row r="508" spans="24:32">
      <c r="X508"/>
      <c r="Y508"/>
      <c r="Z508"/>
      <c r="AA508"/>
      <c r="AB508"/>
      <c r="AC508"/>
      <c r="AD508"/>
      <c r="AE508"/>
      <c r="AF508"/>
    </row>
    <row r="509" spans="24:32">
      <c r="X509"/>
      <c r="Y509"/>
      <c r="Z509"/>
      <c r="AA509"/>
      <c r="AB509"/>
      <c r="AC509"/>
      <c r="AD509"/>
      <c r="AE509"/>
      <c r="AF509"/>
    </row>
    <row r="510" spans="24:32">
      <c r="X510"/>
      <c r="Y510"/>
      <c r="Z510"/>
      <c r="AA510"/>
      <c r="AB510"/>
      <c r="AC510"/>
      <c r="AD510"/>
      <c r="AE510"/>
      <c r="AF510"/>
    </row>
    <row r="511" spans="24:32">
      <c r="X511"/>
      <c r="Y511"/>
      <c r="Z511"/>
      <c r="AA511"/>
      <c r="AB511"/>
      <c r="AC511"/>
      <c r="AD511"/>
      <c r="AE511"/>
      <c r="AF511"/>
    </row>
    <row r="512" spans="24:32">
      <c r="X512"/>
      <c r="Y512"/>
      <c r="Z512"/>
      <c r="AA512"/>
      <c r="AB512"/>
      <c r="AC512"/>
      <c r="AD512"/>
      <c r="AE512"/>
      <c r="AF512"/>
    </row>
    <row r="513" spans="24:32">
      <c r="X513"/>
      <c r="Y513"/>
      <c r="Z513"/>
      <c r="AA513"/>
      <c r="AB513"/>
      <c r="AC513"/>
      <c r="AD513"/>
      <c r="AE513"/>
      <c r="AF513"/>
    </row>
    <row r="514" spans="24:32">
      <c r="X514"/>
      <c r="Y514"/>
      <c r="Z514"/>
      <c r="AA514"/>
      <c r="AB514"/>
      <c r="AC514"/>
      <c r="AD514"/>
      <c r="AE514"/>
      <c r="AF514"/>
    </row>
    <row r="515" spans="24:32">
      <c r="X515"/>
      <c r="Y515"/>
      <c r="Z515"/>
      <c r="AA515"/>
      <c r="AB515"/>
      <c r="AC515"/>
      <c r="AD515"/>
      <c r="AE515"/>
      <c r="AF515"/>
    </row>
    <row r="516" spans="24:32">
      <c r="X516"/>
      <c r="Y516"/>
      <c r="Z516"/>
      <c r="AA516"/>
      <c r="AB516"/>
      <c r="AC516"/>
      <c r="AD516"/>
      <c r="AE516"/>
      <c r="AF516"/>
    </row>
    <row r="517" spans="24:32">
      <c r="X517"/>
      <c r="Y517"/>
      <c r="Z517"/>
      <c r="AA517"/>
      <c r="AB517"/>
      <c r="AC517"/>
      <c r="AD517"/>
      <c r="AE517"/>
      <c r="AF517"/>
    </row>
    <row r="518" spans="24:32">
      <c r="X518"/>
      <c r="Y518"/>
      <c r="Z518"/>
      <c r="AA518"/>
      <c r="AB518"/>
      <c r="AC518"/>
      <c r="AD518"/>
      <c r="AE518"/>
      <c r="AF518"/>
    </row>
    <row r="519" spans="24:32">
      <c r="X519"/>
      <c r="Y519"/>
      <c r="Z519"/>
      <c r="AA519"/>
      <c r="AB519"/>
      <c r="AC519"/>
      <c r="AD519"/>
      <c r="AE519"/>
      <c r="AF519"/>
    </row>
    <row r="520" spans="24:32">
      <c r="X520"/>
      <c r="Y520"/>
      <c r="Z520"/>
      <c r="AA520"/>
      <c r="AB520"/>
      <c r="AC520"/>
      <c r="AD520"/>
      <c r="AE520"/>
      <c r="AF520"/>
    </row>
    <row r="521" spans="24:32">
      <c r="X521"/>
      <c r="Y521"/>
      <c r="Z521"/>
      <c r="AA521"/>
      <c r="AB521"/>
      <c r="AC521"/>
      <c r="AD521"/>
      <c r="AE521"/>
      <c r="AF521"/>
    </row>
    <row r="522" spans="24:32">
      <c r="X522"/>
      <c r="Y522"/>
      <c r="Z522"/>
      <c r="AA522"/>
      <c r="AB522"/>
      <c r="AC522"/>
      <c r="AD522"/>
      <c r="AE522"/>
      <c r="AF522"/>
    </row>
    <row r="523" spans="24:32">
      <c r="X523"/>
      <c r="Y523"/>
      <c r="Z523"/>
      <c r="AA523"/>
      <c r="AB523"/>
      <c r="AC523"/>
      <c r="AD523"/>
      <c r="AE523"/>
      <c r="AF523"/>
    </row>
    <row r="524" spans="24:32">
      <c r="X524"/>
      <c r="Y524"/>
      <c r="Z524"/>
      <c r="AA524"/>
      <c r="AB524"/>
      <c r="AC524"/>
      <c r="AD524"/>
      <c r="AE524"/>
      <c r="AF524"/>
    </row>
    <row r="525" spans="24:32">
      <c r="X525"/>
      <c r="Y525"/>
      <c r="Z525"/>
      <c r="AA525"/>
      <c r="AB525"/>
      <c r="AC525"/>
      <c r="AD525"/>
      <c r="AE525"/>
      <c r="AF525"/>
    </row>
    <row r="526" spans="24:32">
      <c r="X526"/>
      <c r="Y526"/>
      <c r="Z526"/>
      <c r="AA526"/>
      <c r="AB526"/>
      <c r="AC526"/>
      <c r="AD526"/>
      <c r="AE526"/>
      <c r="AF526"/>
    </row>
    <row r="527" spans="24:32">
      <c r="X527"/>
      <c r="Y527"/>
      <c r="Z527"/>
      <c r="AA527"/>
      <c r="AB527"/>
      <c r="AC527"/>
      <c r="AD527"/>
      <c r="AE527"/>
      <c r="AF527"/>
    </row>
    <row r="528" spans="24:32">
      <c r="X528"/>
      <c r="Y528"/>
      <c r="Z528"/>
      <c r="AA528"/>
      <c r="AB528"/>
      <c r="AC528"/>
      <c r="AD528"/>
      <c r="AE528"/>
      <c r="AF528"/>
    </row>
    <row r="529" spans="24:32">
      <c r="X529"/>
      <c r="Y529"/>
      <c r="Z529"/>
      <c r="AA529"/>
      <c r="AB529"/>
      <c r="AC529"/>
      <c r="AD529"/>
      <c r="AE529"/>
      <c r="AF529"/>
    </row>
    <row r="530" spans="24:32">
      <c r="X530"/>
      <c r="Y530"/>
      <c r="Z530"/>
      <c r="AA530"/>
      <c r="AB530"/>
      <c r="AC530"/>
      <c r="AD530"/>
      <c r="AE530"/>
      <c r="AF530"/>
    </row>
    <row r="531" spans="24:32">
      <c r="X531"/>
      <c r="Y531"/>
      <c r="Z531"/>
      <c r="AA531"/>
      <c r="AB531"/>
      <c r="AC531"/>
      <c r="AD531"/>
      <c r="AE531"/>
      <c r="AF531"/>
    </row>
    <row r="532" spans="24:32">
      <c r="X532"/>
      <c r="Y532"/>
      <c r="Z532"/>
      <c r="AA532"/>
      <c r="AB532"/>
      <c r="AC532"/>
      <c r="AD532"/>
      <c r="AE532"/>
      <c r="AF532"/>
    </row>
    <row r="533" spans="24:32">
      <c r="X533"/>
      <c r="Y533"/>
      <c r="Z533"/>
      <c r="AA533"/>
      <c r="AB533"/>
      <c r="AC533"/>
      <c r="AD533"/>
      <c r="AE533"/>
      <c r="AF533"/>
    </row>
    <row r="534" spans="24:32">
      <c r="X534"/>
      <c r="Y534"/>
      <c r="Z534"/>
      <c r="AA534"/>
      <c r="AB534"/>
      <c r="AC534"/>
      <c r="AD534"/>
      <c r="AE534"/>
      <c r="AF534"/>
    </row>
    <row r="535" spans="24:32">
      <c r="X535"/>
      <c r="Y535"/>
      <c r="Z535"/>
      <c r="AA535"/>
      <c r="AB535"/>
      <c r="AC535"/>
      <c r="AD535"/>
      <c r="AE535"/>
      <c r="AF535"/>
    </row>
    <row r="536" spans="24:32">
      <c r="X536"/>
      <c r="Y536"/>
      <c r="Z536"/>
      <c r="AA536"/>
      <c r="AB536"/>
      <c r="AC536"/>
      <c r="AD536"/>
      <c r="AE536"/>
      <c r="AF536"/>
    </row>
    <row r="537" spans="24:32">
      <c r="X537"/>
      <c r="Y537"/>
      <c r="Z537"/>
      <c r="AA537"/>
      <c r="AB537"/>
      <c r="AC537"/>
      <c r="AD537"/>
      <c r="AE537"/>
      <c r="AF537"/>
    </row>
    <row r="538" spans="24:32">
      <c r="X538"/>
      <c r="Y538"/>
      <c r="Z538"/>
      <c r="AA538"/>
      <c r="AB538"/>
      <c r="AC538"/>
      <c r="AD538"/>
      <c r="AE538"/>
      <c r="AF538"/>
    </row>
    <row r="539" spans="24:32">
      <c r="X539"/>
      <c r="Y539"/>
      <c r="Z539"/>
      <c r="AA539"/>
      <c r="AB539"/>
      <c r="AC539"/>
      <c r="AD539"/>
      <c r="AE539"/>
      <c r="AF539"/>
    </row>
    <row r="540" spans="24:32">
      <c r="X540"/>
      <c r="Y540"/>
      <c r="Z540"/>
      <c r="AA540"/>
      <c r="AB540"/>
      <c r="AC540"/>
      <c r="AD540"/>
      <c r="AE540"/>
      <c r="AF540"/>
    </row>
    <row r="541" spans="24:32">
      <c r="X541"/>
      <c r="Y541"/>
      <c r="Z541"/>
      <c r="AA541"/>
      <c r="AB541"/>
      <c r="AC541"/>
      <c r="AD541"/>
      <c r="AE541"/>
      <c r="AF541"/>
    </row>
    <row r="542" spans="24:32">
      <c r="X542"/>
      <c r="Y542"/>
      <c r="Z542"/>
      <c r="AA542"/>
      <c r="AB542"/>
      <c r="AC542"/>
      <c r="AD542"/>
      <c r="AE542"/>
      <c r="AF542"/>
    </row>
    <row r="543" spans="24:32">
      <c r="X543"/>
      <c r="Y543"/>
      <c r="Z543"/>
      <c r="AA543"/>
      <c r="AB543"/>
      <c r="AC543"/>
      <c r="AD543"/>
      <c r="AE543"/>
      <c r="AF543"/>
    </row>
    <row r="544" spans="24:32">
      <c r="X544"/>
      <c r="Y544"/>
      <c r="Z544"/>
      <c r="AA544"/>
      <c r="AB544"/>
      <c r="AC544"/>
      <c r="AD544"/>
      <c r="AE544"/>
      <c r="AF544"/>
    </row>
    <row r="545" spans="24:32">
      <c r="X545"/>
      <c r="Y545"/>
      <c r="Z545"/>
      <c r="AA545"/>
      <c r="AB545"/>
      <c r="AC545"/>
      <c r="AD545"/>
      <c r="AE545"/>
      <c r="AF545"/>
    </row>
    <row r="546" spans="24:32">
      <c r="X546"/>
      <c r="Y546"/>
      <c r="Z546"/>
      <c r="AA546"/>
      <c r="AB546"/>
      <c r="AC546"/>
      <c r="AD546"/>
      <c r="AE546"/>
      <c r="AF546"/>
    </row>
    <row r="547" spans="24:32">
      <c r="X547"/>
      <c r="Y547"/>
      <c r="Z547"/>
      <c r="AA547"/>
      <c r="AB547"/>
      <c r="AC547"/>
      <c r="AD547"/>
      <c r="AE547"/>
      <c r="AF547"/>
    </row>
    <row r="548" spans="24:32">
      <c r="X548"/>
      <c r="Y548"/>
      <c r="Z548"/>
      <c r="AA548"/>
      <c r="AB548"/>
      <c r="AC548"/>
      <c r="AD548"/>
      <c r="AE548"/>
      <c r="AF548"/>
    </row>
    <row r="549" spans="24:32">
      <c r="X549"/>
      <c r="Y549"/>
      <c r="Z549"/>
      <c r="AA549"/>
      <c r="AB549"/>
      <c r="AC549"/>
      <c r="AD549"/>
      <c r="AE549"/>
      <c r="AF549"/>
    </row>
    <row r="550" spans="24:32">
      <c r="X550"/>
      <c r="Y550"/>
      <c r="Z550"/>
      <c r="AA550"/>
      <c r="AB550"/>
      <c r="AC550"/>
      <c r="AD550"/>
      <c r="AE550"/>
      <c r="AF550"/>
    </row>
    <row r="551" spans="24:32">
      <c r="X551"/>
      <c r="Y551"/>
      <c r="Z551"/>
      <c r="AA551"/>
      <c r="AB551"/>
      <c r="AC551"/>
      <c r="AD551"/>
      <c r="AE551"/>
      <c r="AF551"/>
    </row>
    <row r="552" spans="24:32">
      <c r="X552"/>
      <c r="Y552"/>
      <c r="Z552"/>
      <c r="AA552"/>
      <c r="AB552"/>
      <c r="AC552"/>
      <c r="AD552"/>
      <c r="AE552"/>
      <c r="AF552"/>
    </row>
    <row r="553" spans="24:32">
      <c r="X553"/>
      <c r="Y553"/>
      <c r="Z553"/>
      <c r="AA553"/>
      <c r="AB553"/>
      <c r="AC553"/>
      <c r="AD553"/>
      <c r="AE553"/>
      <c r="AF553"/>
    </row>
    <row r="554" spans="24:32">
      <c r="X554"/>
      <c r="Y554"/>
      <c r="Z554"/>
      <c r="AA554"/>
      <c r="AB554"/>
      <c r="AC554"/>
      <c r="AD554"/>
      <c r="AE554"/>
      <c r="AF554"/>
    </row>
    <row r="555" spans="24:32">
      <c r="X555"/>
      <c r="Y555"/>
      <c r="Z555"/>
      <c r="AA555"/>
      <c r="AB555"/>
      <c r="AC555"/>
      <c r="AD555"/>
      <c r="AE555"/>
      <c r="AF555"/>
    </row>
    <row r="556" spans="24:32">
      <c r="X556"/>
      <c r="Y556"/>
      <c r="Z556"/>
      <c r="AA556"/>
      <c r="AB556"/>
      <c r="AC556"/>
      <c r="AD556"/>
      <c r="AE556"/>
      <c r="AF556"/>
    </row>
    <row r="557" spans="24:32">
      <c r="X557"/>
      <c r="Y557"/>
      <c r="Z557"/>
      <c r="AA557"/>
      <c r="AB557"/>
      <c r="AC557"/>
      <c r="AD557"/>
      <c r="AE557"/>
      <c r="AF557"/>
    </row>
    <row r="558" spans="24:32">
      <c r="X558"/>
      <c r="Y558"/>
      <c r="Z558"/>
      <c r="AA558"/>
      <c r="AB558"/>
      <c r="AC558"/>
      <c r="AD558"/>
      <c r="AE558"/>
      <c r="AF558"/>
    </row>
    <row r="559" spans="24:32">
      <c r="X559"/>
      <c r="Y559"/>
      <c r="Z559"/>
      <c r="AA559"/>
      <c r="AB559"/>
      <c r="AC559"/>
      <c r="AD559"/>
      <c r="AE559"/>
      <c r="AF559"/>
    </row>
    <row r="560" spans="24:32">
      <c r="X560"/>
      <c r="Y560"/>
      <c r="Z560"/>
      <c r="AA560"/>
      <c r="AB560"/>
      <c r="AC560"/>
      <c r="AD560"/>
      <c r="AE560"/>
      <c r="AF560"/>
    </row>
    <row r="561" spans="24:32">
      <c r="X561"/>
      <c r="Y561"/>
      <c r="Z561"/>
      <c r="AA561"/>
      <c r="AB561"/>
      <c r="AC561"/>
      <c r="AD561"/>
      <c r="AE561"/>
      <c r="AF561"/>
    </row>
    <row r="562" spans="24:32">
      <c r="X562"/>
      <c r="Y562"/>
      <c r="Z562"/>
      <c r="AA562"/>
      <c r="AB562"/>
      <c r="AC562"/>
      <c r="AD562"/>
      <c r="AE562"/>
      <c r="AF562"/>
    </row>
    <row r="563" spans="24:32">
      <c r="X563"/>
      <c r="Y563"/>
      <c r="Z563"/>
      <c r="AA563"/>
      <c r="AB563"/>
      <c r="AC563"/>
      <c r="AD563"/>
      <c r="AE563"/>
      <c r="AF563"/>
    </row>
    <row r="564" spans="24:32">
      <c r="X564"/>
      <c r="Y564"/>
      <c r="Z564"/>
      <c r="AA564"/>
      <c r="AB564"/>
      <c r="AC564"/>
      <c r="AD564"/>
      <c r="AE564"/>
      <c r="AF564"/>
    </row>
    <row r="565" spans="24:32">
      <c r="X565"/>
      <c r="Y565"/>
      <c r="Z565"/>
      <c r="AA565"/>
      <c r="AB565"/>
      <c r="AC565"/>
      <c r="AD565"/>
      <c r="AE565"/>
      <c r="AF565"/>
    </row>
    <row r="566" spans="24:32">
      <c r="X566"/>
      <c r="Y566"/>
      <c r="Z566"/>
      <c r="AA566"/>
      <c r="AB566"/>
      <c r="AC566"/>
      <c r="AD566"/>
      <c r="AE566"/>
      <c r="AF566"/>
    </row>
    <row r="567" spans="24:32">
      <c r="X567"/>
      <c r="Y567"/>
      <c r="Z567"/>
      <c r="AA567"/>
      <c r="AB567"/>
      <c r="AC567"/>
      <c r="AD567"/>
      <c r="AE567"/>
      <c r="AF567"/>
    </row>
    <row r="568" spans="24:32">
      <c r="X568"/>
      <c r="Y568"/>
      <c r="Z568"/>
      <c r="AA568"/>
      <c r="AB568"/>
      <c r="AC568"/>
      <c r="AD568"/>
      <c r="AE568"/>
      <c r="AF568"/>
    </row>
    <row r="569" spans="24:32">
      <c r="X569"/>
      <c r="Y569"/>
      <c r="Z569"/>
      <c r="AA569"/>
      <c r="AB569"/>
      <c r="AC569"/>
      <c r="AD569"/>
      <c r="AE569"/>
      <c r="AF569"/>
    </row>
    <row r="570" spans="24:32">
      <c r="X570"/>
      <c r="Y570"/>
      <c r="Z570"/>
      <c r="AA570"/>
      <c r="AB570"/>
      <c r="AC570"/>
      <c r="AD570"/>
      <c r="AE570"/>
      <c r="AF570"/>
    </row>
    <row r="571" spans="24:32">
      <c r="X571"/>
      <c r="Y571"/>
      <c r="Z571"/>
      <c r="AA571"/>
      <c r="AB571"/>
      <c r="AC571"/>
      <c r="AD571"/>
      <c r="AE571"/>
      <c r="AF571"/>
    </row>
    <row r="572" spans="24:32">
      <c r="X572"/>
      <c r="Y572"/>
      <c r="Z572"/>
      <c r="AA572"/>
      <c r="AB572"/>
      <c r="AC572"/>
      <c r="AD572"/>
      <c r="AE572"/>
      <c r="AF572"/>
    </row>
    <row r="573" spans="24:32">
      <c r="X573"/>
      <c r="Y573"/>
      <c r="Z573"/>
      <c r="AA573"/>
      <c r="AB573"/>
      <c r="AC573"/>
      <c r="AD573"/>
      <c r="AE573"/>
      <c r="AF573"/>
    </row>
    <row r="574" spans="24:32">
      <c r="X574"/>
      <c r="Y574"/>
      <c r="Z574"/>
      <c r="AA574"/>
      <c r="AB574"/>
      <c r="AC574"/>
      <c r="AD574"/>
      <c r="AE574"/>
      <c r="AF574"/>
    </row>
    <row r="575" spans="24:32">
      <c r="X575"/>
      <c r="Y575"/>
      <c r="Z575"/>
      <c r="AA575"/>
      <c r="AB575"/>
      <c r="AC575"/>
      <c r="AD575"/>
      <c r="AE575"/>
      <c r="AF575"/>
    </row>
    <row r="576" spans="24:32">
      <c r="X576"/>
      <c r="Y576"/>
      <c r="Z576"/>
      <c r="AA576"/>
      <c r="AB576"/>
      <c r="AC576"/>
      <c r="AD576"/>
      <c r="AE576"/>
      <c r="AF576"/>
    </row>
    <row r="577" spans="24:32">
      <c r="X577"/>
      <c r="Y577"/>
      <c r="Z577"/>
      <c r="AA577"/>
      <c r="AB577"/>
      <c r="AC577"/>
      <c r="AD577"/>
      <c r="AE577"/>
      <c r="AF577"/>
    </row>
    <row r="578" spans="24:32">
      <c r="X578"/>
      <c r="Y578"/>
      <c r="Z578"/>
      <c r="AA578"/>
      <c r="AB578"/>
      <c r="AC578"/>
      <c r="AD578"/>
      <c r="AE578"/>
      <c r="AF578"/>
    </row>
    <row r="579" spans="24:32">
      <c r="X579"/>
      <c r="Y579"/>
      <c r="Z579"/>
      <c r="AA579"/>
      <c r="AB579"/>
      <c r="AC579"/>
      <c r="AD579"/>
      <c r="AE579"/>
      <c r="AF579"/>
    </row>
    <row r="580" spans="24:32">
      <c r="X580"/>
      <c r="Y580"/>
      <c r="Z580"/>
      <c r="AA580"/>
      <c r="AB580"/>
      <c r="AC580"/>
      <c r="AD580"/>
      <c r="AE580"/>
      <c r="AF580"/>
    </row>
    <row r="581" spans="24:32">
      <c r="X581"/>
      <c r="Y581"/>
      <c r="Z581"/>
      <c r="AA581"/>
      <c r="AB581"/>
      <c r="AC581"/>
      <c r="AD581"/>
      <c r="AE581"/>
      <c r="AF581"/>
    </row>
    <row r="582" spans="24:32">
      <c r="X582"/>
      <c r="Y582"/>
      <c r="Z582"/>
      <c r="AA582"/>
      <c r="AB582"/>
      <c r="AC582"/>
      <c r="AD582"/>
      <c r="AE582"/>
      <c r="AF582"/>
    </row>
    <row r="583" spans="24:32">
      <c r="X583"/>
      <c r="Y583"/>
      <c r="Z583"/>
      <c r="AA583"/>
      <c r="AB583"/>
      <c r="AC583"/>
      <c r="AD583"/>
      <c r="AE583"/>
      <c r="AF583"/>
    </row>
    <row r="584" spans="24:32">
      <c r="X584"/>
      <c r="Y584"/>
      <c r="Z584"/>
      <c r="AA584"/>
      <c r="AB584"/>
      <c r="AC584"/>
      <c r="AD584"/>
      <c r="AE584"/>
      <c r="AF584"/>
    </row>
    <row r="585" spans="24:32">
      <c r="X585"/>
      <c r="Y585"/>
      <c r="Z585"/>
      <c r="AA585"/>
      <c r="AB585"/>
      <c r="AC585"/>
      <c r="AD585"/>
      <c r="AE585"/>
      <c r="AF585"/>
    </row>
    <row r="586" spans="24:32">
      <c r="X586"/>
      <c r="Y586"/>
      <c r="Z586"/>
      <c r="AA586"/>
      <c r="AB586"/>
      <c r="AC586"/>
      <c r="AD586"/>
      <c r="AE586"/>
      <c r="AF586"/>
    </row>
    <row r="587" spans="24:32">
      <c r="X587"/>
      <c r="Y587"/>
      <c r="Z587"/>
      <c r="AA587"/>
      <c r="AB587"/>
      <c r="AC587"/>
      <c r="AD587"/>
      <c r="AE587"/>
      <c r="AF587"/>
    </row>
    <row r="588" spans="24:32">
      <c r="X588"/>
      <c r="Y588"/>
      <c r="Z588"/>
      <c r="AA588"/>
      <c r="AB588"/>
      <c r="AC588"/>
      <c r="AD588"/>
      <c r="AE588"/>
      <c r="AF588"/>
    </row>
    <row r="589" spans="24:32">
      <c r="X589"/>
      <c r="Y589"/>
      <c r="Z589"/>
      <c r="AA589"/>
      <c r="AB589"/>
      <c r="AC589"/>
      <c r="AD589"/>
      <c r="AE589"/>
      <c r="AF589"/>
    </row>
    <row r="590" spans="24:32">
      <c r="X590"/>
      <c r="Y590"/>
      <c r="Z590"/>
      <c r="AA590"/>
      <c r="AB590"/>
      <c r="AC590"/>
      <c r="AD590"/>
      <c r="AE590"/>
      <c r="AF590"/>
    </row>
    <row r="591" spans="24:32">
      <c r="X591"/>
      <c r="Y591"/>
      <c r="Z591"/>
      <c r="AA591"/>
      <c r="AB591"/>
      <c r="AC591"/>
      <c r="AD591"/>
      <c r="AE591"/>
      <c r="AF591"/>
    </row>
    <row r="592" spans="24:32">
      <c r="X592"/>
      <c r="Y592"/>
      <c r="Z592"/>
      <c r="AA592"/>
      <c r="AB592"/>
      <c r="AC592"/>
      <c r="AD592"/>
      <c r="AE592"/>
      <c r="AF592"/>
    </row>
    <row r="593" spans="24:32">
      <c r="X593"/>
      <c r="Y593"/>
      <c r="Z593"/>
      <c r="AA593"/>
      <c r="AB593"/>
      <c r="AC593"/>
      <c r="AD593"/>
      <c r="AE593"/>
      <c r="AF593"/>
    </row>
    <row r="594" spans="24:32">
      <c r="X594"/>
      <c r="Y594"/>
      <c r="Z594"/>
      <c r="AA594"/>
      <c r="AB594"/>
      <c r="AC594"/>
      <c r="AD594"/>
      <c r="AE594"/>
      <c r="AF594"/>
    </row>
    <row r="595" spans="24:32">
      <c r="X595"/>
      <c r="Y595"/>
      <c r="Z595"/>
      <c r="AA595"/>
      <c r="AB595"/>
      <c r="AC595"/>
      <c r="AD595"/>
      <c r="AE595"/>
      <c r="AF595"/>
    </row>
    <row r="596" spans="24:32">
      <c r="X596"/>
      <c r="Y596"/>
      <c r="Z596"/>
      <c r="AA596"/>
      <c r="AB596"/>
      <c r="AC596"/>
      <c r="AD596"/>
      <c r="AE596"/>
      <c r="AF596"/>
    </row>
    <row r="597" spans="24:32">
      <c r="X597"/>
      <c r="Y597"/>
      <c r="Z597"/>
      <c r="AA597"/>
      <c r="AB597"/>
      <c r="AC597"/>
      <c r="AD597"/>
      <c r="AE597"/>
      <c r="AF597"/>
    </row>
    <row r="598" spans="24:32">
      <c r="X598"/>
      <c r="Y598"/>
      <c r="Z598"/>
      <c r="AA598"/>
      <c r="AB598"/>
      <c r="AC598"/>
      <c r="AD598"/>
      <c r="AE598"/>
      <c r="AF598"/>
    </row>
    <row r="599" spans="24:32">
      <c r="X599"/>
      <c r="Y599"/>
      <c r="Z599"/>
      <c r="AA599"/>
      <c r="AB599"/>
      <c r="AC599"/>
      <c r="AD599"/>
      <c r="AE599"/>
      <c r="AF599"/>
    </row>
    <row r="600" spans="24:32">
      <c r="X600"/>
      <c r="Y600"/>
      <c r="Z600"/>
      <c r="AA600"/>
      <c r="AB600"/>
      <c r="AC600"/>
      <c r="AD600"/>
      <c r="AE600"/>
      <c r="AF600"/>
    </row>
    <row r="601" spans="24:32">
      <c r="X601"/>
      <c r="Y601"/>
      <c r="Z601"/>
      <c r="AA601"/>
      <c r="AB601"/>
      <c r="AC601"/>
      <c r="AD601"/>
      <c r="AE601"/>
      <c r="AF601"/>
    </row>
    <row r="602" spans="24:32">
      <c r="X602"/>
      <c r="Y602"/>
      <c r="Z602"/>
      <c r="AA602"/>
      <c r="AB602"/>
      <c r="AC602"/>
      <c r="AD602"/>
      <c r="AE602"/>
      <c r="AF602"/>
    </row>
    <row r="603" spans="24:32">
      <c r="X603"/>
      <c r="Y603"/>
      <c r="Z603"/>
      <c r="AA603"/>
      <c r="AB603"/>
      <c r="AC603"/>
      <c r="AD603"/>
      <c r="AE603"/>
      <c r="AF603"/>
    </row>
    <row r="604" spans="24:32">
      <c r="X604"/>
      <c r="Y604"/>
      <c r="Z604"/>
      <c r="AA604"/>
      <c r="AB604"/>
      <c r="AC604"/>
      <c r="AD604"/>
      <c r="AE604"/>
      <c r="AF604"/>
    </row>
    <row r="605" spans="24:32">
      <c r="X605"/>
      <c r="Y605"/>
      <c r="Z605"/>
      <c r="AA605"/>
      <c r="AB605"/>
      <c r="AC605"/>
      <c r="AD605"/>
      <c r="AE605"/>
      <c r="AF605"/>
    </row>
    <row r="606" spans="24:32">
      <c r="X606"/>
      <c r="Y606"/>
      <c r="Z606"/>
      <c r="AA606"/>
      <c r="AB606"/>
      <c r="AC606"/>
      <c r="AD606"/>
      <c r="AE606"/>
      <c r="AF606"/>
    </row>
    <row r="607" spans="24:32">
      <c r="X607"/>
      <c r="Y607"/>
      <c r="Z607"/>
      <c r="AA607"/>
      <c r="AB607"/>
      <c r="AC607"/>
      <c r="AD607"/>
      <c r="AE607"/>
      <c r="AF607"/>
    </row>
    <row r="608" spans="24:32">
      <c r="X608"/>
      <c r="Y608"/>
      <c r="Z608"/>
      <c r="AA608"/>
      <c r="AB608"/>
      <c r="AC608"/>
      <c r="AD608"/>
      <c r="AE608"/>
      <c r="AF608"/>
    </row>
    <row r="609" spans="24:32">
      <c r="X609"/>
      <c r="Y609"/>
      <c r="Z609"/>
      <c r="AA609"/>
      <c r="AB609"/>
      <c r="AC609"/>
      <c r="AD609"/>
      <c r="AE609"/>
      <c r="AF609"/>
    </row>
    <row r="610" spans="24:32">
      <c r="X610"/>
      <c r="Y610"/>
      <c r="Z610"/>
      <c r="AA610"/>
      <c r="AB610"/>
      <c r="AC610"/>
      <c r="AD610"/>
      <c r="AE610"/>
      <c r="AF610"/>
    </row>
    <row r="611" spans="24:32">
      <c r="X611"/>
      <c r="Y611"/>
      <c r="Z611"/>
      <c r="AA611"/>
      <c r="AB611"/>
      <c r="AC611"/>
      <c r="AD611"/>
      <c r="AE611"/>
      <c r="AF611"/>
    </row>
    <row r="612" spans="24:32">
      <c r="X612"/>
      <c r="Y612"/>
      <c r="Z612"/>
      <c r="AA612"/>
      <c r="AB612"/>
      <c r="AC612"/>
      <c r="AD612"/>
      <c r="AE612"/>
      <c r="AF612"/>
    </row>
    <row r="613" spans="24:32">
      <c r="X613"/>
      <c r="Y613"/>
      <c r="Z613"/>
      <c r="AA613"/>
      <c r="AB613"/>
      <c r="AC613"/>
      <c r="AD613"/>
      <c r="AE613"/>
      <c r="AF613"/>
    </row>
    <row r="614" spans="24:32">
      <c r="X614"/>
      <c r="Y614"/>
      <c r="Z614"/>
      <c r="AA614"/>
      <c r="AB614"/>
      <c r="AC614"/>
      <c r="AD614"/>
      <c r="AE614"/>
      <c r="AF614"/>
    </row>
    <row r="615" spans="24:32">
      <c r="X615"/>
      <c r="Y615"/>
      <c r="Z615"/>
      <c r="AA615"/>
      <c r="AB615"/>
      <c r="AC615"/>
      <c r="AD615"/>
      <c r="AE615"/>
      <c r="AF615"/>
    </row>
    <row r="616" spans="24:32">
      <c r="X616"/>
      <c r="Y616"/>
      <c r="Z616"/>
      <c r="AA616"/>
      <c r="AB616"/>
      <c r="AC616"/>
      <c r="AD616"/>
      <c r="AE616"/>
      <c r="AF616"/>
    </row>
    <row r="617" spans="24:32">
      <c r="X617"/>
      <c r="Y617"/>
      <c r="Z617"/>
      <c r="AA617"/>
      <c r="AB617"/>
      <c r="AC617"/>
      <c r="AD617"/>
      <c r="AE617"/>
      <c r="AF617"/>
    </row>
    <row r="618" spans="24:32">
      <c r="X618"/>
      <c r="Y618"/>
      <c r="Z618"/>
      <c r="AA618"/>
      <c r="AB618"/>
      <c r="AC618"/>
      <c r="AD618"/>
      <c r="AE618"/>
      <c r="AF618"/>
    </row>
    <row r="619" spans="24:32">
      <c r="X619"/>
      <c r="Y619"/>
      <c r="Z619"/>
      <c r="AA619"/>
      <c r="AB619"/>
      <c r="AC619"/>
      <c r="AD619"/>
      <c r="AE619"/>
      <c r="AF619"/>
    </row>
    <row r="620" spans="24:32">
      <c r="X620"/>
      <c r="Y620"/>
      <c r="Z620"/>
      <c r="AA620"/>
      <c r="AB620"/>
      <c r="AC620"/>
      <c r="AD620"/>
      <c r="AE620"/>
      <c r="AF620"/>
    </row>
    <row r="621" spans="24:32">
      <c r="X621"/>
      <c r="Y621"/>
      <c r="Z621"/>
      <c r="AA621"/>
      <c r="AB621"/>
      <c r="AC621"/>
      <c r="AD621"/>
      <c r="AE621"/>
      <c r="AF621"/>
    </row>
    <row r="622" spans="24:32">
      <c r="X622"/>
      <c r="Y622"/>
      <c r="Z622"/>
      <c r="AA622"/>
      <c r="AB622"/>
      <c r="AC622"/>
      <c r="AD622"/>
      <c r="AE622"/>
      <c r="AF622"/>
    </row>
    <row r="623" spans="24:32">
      <c r="X623"/>
      <c r="Y623"/>
      <c r="Z623"/>
      <c r="AA623"/>
      <c r="AB623"/>
      <c r="AC623"/>
      <c r="AD623"/>
      <c r="AE623"/>
      <c r="AF623"/>
    </row>
    <row r="624" spans="24:32">
      <c r="X624"/>
      <c r="Y624"/>
      <c r="Z624"/>
      <c r="AA624"/>
      <c r="AB624"/>
      <c r="AC624"/>
      <c r="AD624"/>
      <c r="AE624"/>
      <c r="AF624"/>
    </row>
    <row r="625" spans="24:32">
      <c r="X625"/>
      <c r="Y625"/>
      <c r="Z625"/>
      <c r="AA625"/>
      <c r="AB625"/>
      <c r="AC625"/>
      <c r="AD625"/>
      <c r="AE625"/>
      <c r="AF625"/>
    </row>
    <row r="626" spans="24:32">
      <c r="X626"/>
      <c r="Y626"/>
      <c r="Z626"/>
      <c r="AA626"/>
      <c r="AB626"/>
      <c r="AC626"/>
      <c r="AD626"/>
      <c r="AE626"/>
      <c r="AF626"/>
    </row>
    <row r="627" spans="24:32">
      <c r="X627"/>
      <c r="Y627"/>
      <c r="Z627"/>
      <c r="AA627"/>
      <c r="AB627"/>
      <c r="AC627"/>
      <c r="AD627"/>
      <c r="AE627"/>
      <c r="AF627"/>
    </row>
    <row r="628" spans="24:32">
      <c r="X628"/>
      <c r="Y628"/>
      <c r="Z628"/>
      <c r="AA628"/>
      <c r="AB628"/>
      <c r="AC628"/>
      <c r="AD628"/>
      <c r="AE628"/>
      <c r="AF628"/>
    </row>
    <row r="629" spans="24:32">
      <c r="X629"/>
      <c r="Y629"/>
      <c r="Z629"/>
      <c r="AA629"/>
      <c r="AB629"/>
      <c r="AC629"/>
      <c r="AD629"/>
      <c r="AE629"/>
      <c r="AF629"/>
    </row>
    <row r="630" spans="24:32">
      <c r="X630"/>
      <c r="Y630"/>
      <c r="Z630"/>
      <c r="AA630"/>
      <c r="AB630"/>
      <c r="AC630"/>
      <c r="AD630"/>
      <c r="AE630"/>
      <c r="AF630"/>
    </row>
    <row r="631" spans="24:32">
      <c r="X631"/>
      <c r="Y631"/>
      <c r="Z631"/>
      <c r="AA631"/>
      <c r="AB631"/>
      <c r="AC631"/>
      <c r="AD631"/>
      <c r="AE631"/>
      <c r="AF631"/>
    </row>
    <row r="632" spans="24:32">
      <c r="X632"/>
      <c r="Y632"/>
      <c r="Z632"/>
      <c r="AA632"/>
      <c r="AB632"/>
      <c r="AC632"/>
      <c r="AD632"/>
      <c r="AE632"/>
      <c r="AF632"/>
    </row>
    <row r="633" spans="24:32">
      <c r="X633"/>
      <c r="Y633"/>
      <c r="Z633"/>
      <c r="AA633"/>
      <c r="AB633"/>
      <c r="AC633"/>
      <c r="AD633"/>
      <c r="AE633"/>
      <c r="AF633"/>
    </row>
    <row r="634" spans="24:32">
      <c r="X634"/>
      <c r="Y634"/>
      <c r="Z634"/>
      <c r="AA634"/>
      <c r="AB634"/>
      <c r="AC634"/>
      <c r="AD634"/>
      <c r="AE634"/>
      <c r="AF634"/>
    </row>
    <row r="635" spans="24:32">
      <c r="X635"/>
      <c r="Y635"/>
      <c r="Z635"/>
      <c r="AA635"/>
      <c r="AB635"/>
      <c r="AC635"/>
      <c r="AD635"/>
      <c r="AE635"/>
      <c r="AF635"/>
    </row>
    <row r="636" spans="24:32">
      <c r="X636"/>
      <c r="Y636"/>
      <c r="Z636"/>
      <c r="AA636"/>
      <c r="AB636"/>
      <c r="AC636"/>
      <c r="AD636"/>
      <c r="AE636"/>
      <c r="AF636"/>
    </row>
    <row r="637" spans="24:32">
      <c r="X637"/>
      <c r="Y637"/>
      <c r="Z637"/>
      <c r="AA637"/>
      <c r="AB637"/>
      <c r="AC637"/>
      <c r="AD637"/>
      <c r="AE637"/>
      <c r="AF637"/>
    </row>
    <row r="638" spans="24:32">
      <c r="X638"/>
      <c r="Y638"/>
      <c r="Z638"/>
      <c r="AA638"/>
      <c r="AB638"/>
      <c r="AC638"/>
      <c r="AD638"/>
      <c r="AE638"/>
      <c r="AF638"/>
    </row>
    <row r="639" spans="24:32">
      <c r="X639"/>
      <c r="Y639"/>
      <c r="Z639"/>
      <c r="AA639"/>
      <c r="AB639"/>
      <c r="AC639"/>
      <c r="AD639"/>
      <c r="AE639"/>
      <c r="AF639"/>
    </row>
    <row r="640" spans="24:32">
      <c r="X640"/>
      <c r="Y640"/>
      <c r="Z640"/>
      <c r="AA640"/>
      <c r="AB640"/>
      <c r="AC640"/>
      <c r="AD640"/>
      <c r="AE640"/>
      <c r="AF640"/>
    </row>
    <row r="641" spans="24:32">
      <c r="X641"/>
      <c r="Y641"/>
      <c r="Z641"/>
      <c r="AA641"/>
      <c r="AB641"/>
      <c r="AC641"/>
      <c r="AD641"/>
      <c r="AE641"/>
      <c r="AF641"/>
    </row>
    <row r="642" spans="24:32">
      <c r="X642"/>
      <c r="Y642"/>
      <c r="Z642"/>
      <c r="AA642"/>
      <c r="AB642"/>
      <c r="AC642"/>
      <c r="AD642"/>
      <c r="AE642"/>
      <c r="AF642"/>
    </row>
    <row r="643" spans="24:32">
      <c r="X643"/>
      <c r="Y643"/>
      <c r="Z643"/>
      <c r="AA643"/>
      <c r="AB643"/>
      <c r="AC643"/>
      <c r="AD643"/>
      <c r="AE643"/>
      <c r="AF643"/>
    </row>
    <row r="644" spans="24:32">
      <c r="X644"/>
      <c r="Y644"/>
      <c r="Z644"/>
      <c r="AA644"/>
      <c r="AB644"/>
      <c r="AC644"/>
      <c r="AD644"/>
      <c r="AE644"/>
      <c r="AF644"/>
    </row>
    <row r="645" spans="24:32">
      <c r="X645"/>
      <c r="Y645"/>
      <c r="Z645"/>
      <c r="AA645"/>
      <c r="AB645"/>
      <c r="AC645"/>
      <c r="AD645"/>
      <c r="AE645"/>
      <c r="AF645"/>
    </row>
    <row r="646" spans="24:32">
      <c r="X646"/>
      <c r="Y646"/>
      <c r="Z646"/>
      <c r="AA646"/>
      <c r="AB646"/>
      <c r="AC646"/>
      <c r="AD646"/>
      <c r="AE646"/>
      <c r="AF646"/>
    </row>
    <row r="647" spans="24:32">
      <c r="X647"/>
      <c r="Y647"/>
      <c r="Z647"/>
      <c r="AA647"/>
      <c r="AB647"/>
      <c r="AC647"/>
      <c r="AD647"/>
      <c r="AE647"/>
      <c r="AF647"/>
    </row>
    <row r="648" spans="24:32">
      <c r="X648"/>
      <c r="Y648"/>
      <c r="Z648"/>
      <c r="AA648"/>
      <c r="AB648"/>
      <c r="AC648"/>
      <c r="AD648"/>
      <c r="AE648"/>
      <c r="AF648"/>
    </row>
    <row r="649" spans="24:32">
      <c r="X649"/>
      <c r="Y649"/>
      <c r="Z649"/>
      <c r="AA649"/>
      <c r="AB649"/>
      <c r="AC649"/>
      <c r="AD649"/>
      <c r="AE649"/>
      <c r="AF649"/>
    </row>
    <row r="650" spans="24:32">
      <c r="X650"/>
      <c r="Y650"/>
      <c r="Z650"/>
      <c r="AA650"/>
      <c r="AB650"/>
      <c r="AC650"/>
      <c r="AD650"/>
      <c r="AE650"/>
      <c r="AF650"/>
    </row>
    <row r="651" spans="24:32">
      <c r="X651"/>
      <c r="Y651"/>
      <c r="Z651"/>
      <c r="AA651"/>
      <c r="AB651"/>
      <c r="AC651"/>
      <c r="AD651"/>
      <c r="AE651"/>
      <c r="AF651"/>
    </row>
    <row r="652" spans="24:32">
      <c r="X652"/>
      <c r="Y652"/>
      <c r="Z652"/>
      <c r="AA652"/>
      <c r="AB652"/>
      <c r="AC652"/>
      <c r="AD652"/>
      <c r="AE652"/>
      <c r="AF652"/>
    </row>
    <row r="653" spans="24:32">
      <c r="X653"/>
      <c r="Y653"/>
      <c r="Z653"/>
      <c r="AA653"/>
      <c r="AB653"/>
      <c r="AC653"/>
      <c r="AD653"/>
      <c r="AE653"/>
      <c r="AF653"/>
    </row>
    <row r="654" spans="24:32">
      <c r="X654"/>
      <c r="Y654"/>
      <c r="Z654"/>
      <c r="AA654"/>
      <c r="AB654"/>
      <c r="AC654"/>
      <c r="AD654"/>
      <c r="AE654"/>
      <c r="AF654"/>
    </row>
    <row r="655" spans="24:32">
      <c r="X655"/>
      <c r="Y655"/>
      <c r="Z655"/>
      <c r="AA655"/>
      <c r="AB655"/>
      <c r="AC655"/>
      <c r="AD655"/>
      <c r="AE655"/>
      <c r="AF655"/>
    </row>
    <row r="656" spans="24:32">
      <c r="X656"/>
      <c r="Y656"/>
      <c r="Z656"/>
      <c r="AA656"/>
      <c r="AB656"/>
      <c r="AC656"/>
      <c r="AD656"/>
      <c r="AE656"/>
      <c r="AF656"/>
    </row>
    <row r="657" spans="24:32">
      <c r="X657"/>
      <c r="Y657"/>
      <c r="Z657"/>
      <c r="AA657"/>
      <c r="AB657"/>
      <c r="AC657"/>
      <c r="AD657"/>
      <c r="AE657"/>
      <c r="AF657"/>
    </row>
    <row r="658" spans="24:32">
      <c r="X658"/>
      <c r="Y658"/>
      <c r="Z658"/>
      <c r="AA658"/>
      <c r="AB658"/>
      <c r="AC658"/>
      <c r="AD658"/>
      <c r="AE658"/>
      <c r="AF658"/>
    </row>
    <row r="659" spans="24:32">
      <c r="X659"/>
      <c r="Y659"/>
      <c r="Z659"/>
      <c r="AA659"/>
      <c r="AB659"/>
      <c r="AC659"/>
      <c r="AD659"/>
      <c r="AE659"/>
      <c r="AF659"/>
    </row>
    <row r="660" spans="24:32">
      <c r="X660"/>
      <c r="Y660"/>
      <c r="Z660"/>
      <c r="AA660"/>
      <c r="AB660"/>
      <c r="AC660"/>
      <c r="AD660"/>
      <c r="AE660"/>
      <c r="AF660"/>
    </row>
    <row r="661" spans="24:32">
      <c r="X661"/>
      <c r="Y661"/>
      <c r="Z661"/>
      <c r="AA661"/>
      <c r="AB661"/>
      <c r="AC661"/>
      <c r="AD661"/>
      <c r="AE661"/>
      <c r="AF661"/>
    </row>
    <row r="662" spans="24:32">
      <c r="X662"/>
      <c r="Y662"/>
      <c r="Z662"/>
      <c r="AA662"/>
      <c r="AB662"/>
      <c r="AC662"/>
      <c r="AD662"/>
      <c r="AE662"/>
      <c r="AF662"/>
    </row>
    <row r="663" spans="24:32">
      <c r="X663"/>
      <c r="Y663"/>
      <c r="Z663"/>
      <c r="AA663"/>
      <c r="AB663"/>
      <c r="AC663"/>
      <c r="AD663"/>
      <c r="AE663"/>
      <c r="AF663"/>
    </row>
    <row r="664" spans="24:32">
      <c r="X664"/>
      <c r="Y664"/>
      <c r="Z664"/>
      <c r="AA664"/>
      <c r="AB664"/>
      <c r="AC664"/>
      <c r="AD664"/>
      <c r="AE664"/>
      <c r="AF664"/>
    </row>
    <row r="665" spans="24:32">
      <c r="X665"/>
      <c r="Y665"/>
      <c r="Z665"/>
      <c r="AA665"/>
      <c r="AB665"/>
      <c r="AC665"/>
      <c r="AD665"/>
      <c r="AE665"/>
      <c r="AF665"/>
    </row>
    <row r="666" spans="24:32">
      <c r="X666"/>
      <c r="Y666"/>
      <c r="Z666"/>
      <c r="AA666"/>
      <c r="AB666"/>
      <c r="AC666"/>
      <c r="AD666"/>
      <c r="AE666"/>
      <c r="AF666"/>
    </row>
    <row r="667" spans="24:32">
      <c r="X667"/>
      <c r="Y667"/>
      <c r="Z667"/>
      <c r="AA667"/>
      <c r="AB667"/>
      <c r="AC667"/>
      <c r="AD667"/>
      <c r="AE667"/>
      <c r="AF667"/>
    </row>
    <row r="668" spans="24:32">
      <c r="X668"/>
      <c r="Y668"/>
      <c r="Z668"/>
      <c r="AA668"/>
      <c r="AB668"/>
      <c r="AC668"/>
      <c r="AD668"/>
      <c r="AE668"/>
      <c r="AF668"/>
    </row>
    <row r="669" spans="24:32">
      <c r="X669"/>
      <c r="Y669"/>
      <c r="Z669"/>
      <c r="AA669"/>
      <c r="AB669"/>
      <c r="AC669"/>
      <c r="AD669"/>
      <c r="AE669"/>
      <c r="AF669"/>
    </row>
    <row r="670" spans="24:32">
      <c r="X670"/>
      <c r="Y670"/>
      <c r="Z670"/>
      <c r="AA670"/>
      <c r="AB670"/>
      <c r="AC670"/>
      <c r="AD670"/>
      <c r="AE670"/>
      <c r="AF670"/>
    </row>
    <row r="671" spans="24:32">
      <c r="X671"/>
      <c r="Y671"/>
      <c r="Z671"/>
      <c r="AA671"/>
      <c r="AB671"/>
      <c r="AC671"/>
      <c r="AD671"/>
      <c r="AE671"/>
      <c r="AF671"/>
    </row>
    <row r="672" spans="24:32">
      <c r="X672"/>
      <c r="Y672"/>
      <c r="Z672"/>
      <c r="AA672"/>
      <c r="AB672"/>
      <c r="AC672"/>
      <c r="AD672"/>
      <c r="AE672"/>
      <c r="AF672"/>
    </row>
    <row r="673" spans="24:32">
      <c r="X673"/>
      <c r="Y673"/>
      <c r="Z673"/>
      <c r="AA673"/>
      <c r="AB673"/>
      <c r="AC673"/>
      <c r="AD673"/>
      <c r="AE673"/>
      <c r="AF673"/>
    </row>
    <row r="674" spans="24:32">
      <c r="X674"/>
      <c r="Y674"/>
      <c r="Z674"/>
      <c r="AA674"/>
      <c r="AB674"/>
      <c r="AC674"/>
      <c r="AD674"/>
      <c r="AE674"/>
      <c r="AF674"/>
    </row>
    <row r="675" spans="24:32">
      <c r="X675"/>
      <c r="Y675"/>
      <c r="Z675"/>
      <c r="AA675"/>
      <c r="AB675"/>
      <c r="AC675"/>
      <c r="AD675"/>
      <c r="AE675"/>
      <c r="AF675"/>
    </row>
    <row r="676" spans="24:32">
      <c r="X676"/>
      <c r="Y676"/>
      <c r="Z676"/>
      <c r="AA676"/>
      <c r="AB676"/>
      <c r="AC676"/>
      <c r="AD676"/>
      <c r="AE676"/>
      <c r="AF676"/>
    </row>
    <row r="677" spans="24:32">
      <c r="X677"/>
      <c r="Y677"/>
      <c r="Z677"/>
      <c r="AA677"/>
      <c r="AB677"/>
      <c r="AC677"/>
      <c r="AD677"/>
      <c r="AE677"/>
      <c r="AF677"/>
    </row>
    <row r="678" spans="24:32">
      <c r="X678"/>
      <c r="Y678"/>
      <c r="Z678"/>
      <c r="AA678"/>
      <c r="AB678"/>
      <c r="AC678"/>
      <c r="AD678"/>
      <c r="AE678"/>
      <c r="AF678"/>
    </row>
    <row r="679" spans="24:32">
      <c r="X679"/>
      <c r="Y679"/>
      <c r="Z679"/>
      <c r="AA679"/>
      <c r="AB679"/>
      <c r="AC679"/>
      <c r="AD679"/>
      <c r="AE679"/>
      <c r="AF679"/>
    </row>
    <row r="680" spans="24:32">
      <c r="X680"/>
      <c r="Y680"/>
      <c r="Z680"/>
      <c r="AA680"/>
      <c r="AB680"/>
      <c r="AC680"/>
      <c r="AD680"/>
      <c r="AE680"/>
      <c r="AF680"/>
    </row>
    <row r="681" spans="24:32">
      <c r="X681"/>
      <c r="Y681"/>
      <c r="Z681"/>
      <c r="AA681"/>
      <c r="AB681"/>
      <c r="AC681"/>
      <c r="AD681"/>
      <c r="AE681"/>
      <c r="AF681"/>
    </row>
    <row r="682" spans="24:32">
      <c r="X682"/>
      <c r="Y682"/>
      <c r="Z682"/>
      <c r="AA682"/>
      <c r="AB682"/>
      <c r="AC682"/>
      <c r="AD682"/>
      <c r="AE682"/>
      <c r="AF682"/>
    </row>
    <row r="683" spans="24:32">
      <c r="X683"/>
      <c r="Y683"/>
      <c r="Z683"/>
      <c r="AA683"/>
      <c r="AB683"/>
      <c r="AC683"/>
      <c r="AD683"/>
      <c r="AE683"/>
      <c r="AF683"/>
    </row>
    <row r="684" spans="24:32">
      <c r="X684"/>
      <c r="Y684"/>
      <c r="Z684"/>
      <c r="AA684"/>
      <c r="AB684"/>
      <c r="AC684"/>
      <c r="AD684"/>
      <c r="AE684"/>
      <c r="AF684"/>
    </row>
    <row r="685" spans="24:32">
      <c r="X685"/>
      <c r="Y685"/>
      <c r="Z685"/>
      <c r="AA685"/>
      <c r="AB685"/>
      <c r="AC685"/>
      <c r="AD685"/>
      <c r="AE685"/>
      <c r="AF685"/>
    </row>
    <row r="686" spans="24:32">
      <c r="X686"/>
      <c r="Y686"/>
      <c r="Z686"/>
      <c r="AA686"/>
      <c r="AB686"/>
      <c r="AC686"/>
      <c r="AD686"/>
      <c r="AE686"/>
      <c r="AF686"/>
    </row>
    <row r="687" spans="24:32">
      <c r="X687"/>
      <c r="Y687"/>
      <c r="Z687"/>
      <c r="AA687"/>
      <c r="AB687"/>
      <c r="AC687"/>
      <c r="AD687"/>
      <c r="AE687"/>
      <c r="AF687"/>
    </row>
    <row r="688" spans="24:32">
      <c r="X688"/>
      <c r="Y688"/>
      <c r="Z688"/>
      <c r="AA688"/>
      <c r="AB688"/>
      <c r="AC688"/>
      <c r="AD688"/>
      <c r="AE688"/>
      <c r="AF688"/>
    </row>
    <row r="689" spans="24:32">
      <c r="X689"/>
      <c r="Y689"/>
      <c r="Z689"/>
      <c r="AA689"/>
      <c r="AB689"/>
      <c r="AC689"/>
      <c r="AD689"/>
      <c r="AE689"/>
      <c r="AF689"/>
    </row>
    <row r="690" spans="24:32">
      <c r="X690"/>
      <c r="Y690"/>
      <c r="Z690"/>
      <c r="AA690"/>
      <c r="AB690"/>
      <c r="AC690"/>
      <c r="AD690"/>
      <c r="AE690"/>
      <c r="AF690"/>
    </row>
    <row r="691" spans="24:32">
      <c r="X691"/>
      <c r="Y691"/>
      <c r="Z691"/>
      <c r="AA691"/>
      <c r="AB691"/>
      <c r="AC691"/>
      <c r="AD691"/>
      <c r="AE691"/>
      <c r="AF691"/>
    </row>
    <row r="692" spans="24:32">
      <c r="X692"/>
      <c r="Y692"/>
      <c r="Z692"/>
      <c r="AA692"/>
      <c r="AB692"/>
      <c r="AC692"/>
      <c r="AD692"/>
      <c r="AE692"/>
      <c r="AF692"/>
    </row>
    <row r="693" spans="24:32">
      <c r="X693"/>
      <c r="Y693"/>
      <c r="Z693"/>
      <c r="AA693"/>
      <c r="AB693"/>
      <c r="AC693"/>
      <c r="AD693"/>
      <c r="AE693"/>
      <c r="AF693"/>
    </row>
    <row r="694" spans="24:32">
      <c r="X694"/>
      <c r="Y694"/>
      <c r="Z694"/>
      <c r="AA694"/>
      <c r="AB694"/>
      <c r="AC694"/>
      <c r="AD694"/>
      <c r="AE694"/>
      <c r="AF694"/>
    </row>
    <row r="695" spans="24:32">
      <c r="X695"/>
      <c r="Y695"/>
      <c r="Z695"/>
      <c r="AA695"/>
      <c r="AB695"/>
      <c r="AC695"/>
      <c r="AD695"/>
      <c r="AE695"/>
      <c r="AF695"/>
    </row>
    <row r="696" spans="24:32">
      <c r="X696"/>
      <c r="Y696"/>
      <c r="Z696"/>
      <c r="AA696"/>
      <c r="AB696"/>
      <c r="AC696"/>
      <c r="AD696"/>
      <c r="AE696"/>
      <c r="AF696"/>
    </row>
    <row r="697" spans="24:32">
      <c r="X697"/>
      <c r="Y697"/>
      <c r="Z697"/>
      <c r="AA697"/>
      <c r="AB697"/>
      <c r="AC697"/>
      <c r="AD697"/>
      <c r="AE697"/>
      <c r="AF697"/>
    </row>
    <row r="698" spans="24:32">
      <c r="X698"/>
      <c r="Y698"/>
      <c r="Z698"/>
      <c r="AA698"/>
      <c r="AB698"/>
      <c r="AC698"/>
      <c r="AD698"/>
      <c r="AE698"/>
      <c r="AF698"/>
    </row>
    <row r="699" spans="24:32">
      <c r="X699"/>
      <c r="Y699"/>
      <c r="Z699"/>
      <c r="AA699"/>
      <c r="AB699"/>
      <c r="AC699"/>
      <c r="AD699"/>
      <c r="AE699"/>
      <c r="AF699"/>
    </row>
    <row r="700" spans="24:32">
      <c r="X700"/>
      <c r="Y700"/>
      <c r="Z700"/>
      <c r="AA700"/>
      <c r="AB700"/>
      <c r="AC700"/>
      <c r="AD700"/>
      <c r="AE700"/>
      <c r="AF700"/>
    </row>
    <row r="701" spans="24:32">
      <c r="X701"/>
      <c r="Y701"/>
      <c r="Z701"/>
      <c r="AA701"/>
      <c r="AB701"/>
      <c r="AC701"/>
      <c r="AD701"/>
      <c r="AE701"/>
      <c r="AF701"/>
    </row>
    <row r="702" spans="24:32">
      <c r="X702"/>
      <c r="Y702"/>
      <c r="Z702"/>
      <c r="AA702"/>
      <c r="AB702"/>
      <c r="AC702"/>
      <c r="AD702"/>
      <c r="AE702"/>
      <c r="AF702"/>
    </row>
    <row r="703" spans="24:32">
      <c r="X703"/>
      <c r="Y703"/>
      <c r="Z703"/>
      <c r="AA703"/>
      <c r="AB703"/>
      <c r="AC703"/>
      <c r="AD703"/>
      <c r="AE703"/>
      <c r="AF703"/>
    </row>
    <row r="704" spans="24:32">
      <c r="X704"/>
      <c r="Y704"/>
      <c r="Z704"/>
      <c r="AA704"/>
      <c r="AB704"/>
      <c r="AC704"/>
      <c r="AD704"/>
      <c r="AE704"/>
      <c r="AF704"/>
    </row>
    <row r="705" spans="24:32">
      <c r="X705"/>
      <c r="Y705"/>
      <c r="Z705"/>
      <c r="AA705"/>
      <c r="AB705"/>
      <c r="AC705"/>
      <c r="AD705"/>
      <c r="AE705"/>
      <c r="AF705"/>
    </row>
    <row r="706" spans="24:32">
      <c r="X706"/>
      <c r="Y706"/>
      <c r="Z706"/>
      <c r="AA706"/>
      <c r="AB706"/>
      <c r="AC706"/>
      <c r="AD706"/>
      <c r="AE706"/>
      <c r="AF706"/>
    </row>
    <row r="707" spans="24:32">
      <c r="X707"/>
      <c r="Y707"/>
      <c r="Z707"/>
      <c r="AA707"/>
      <c r="AB707"/>
      <c r="AC707"/>
      <c r="AD707"/>
      <c r="AE707"/>
      <c r="AF707"/>
    </row>
    <row r="708" spans="24:32">
      <c r="X708"/>
      <c r="Y708"/>
      <c r="Z708"/>
      <c r="AA708"/>
      <c r="AB708"/>
      <c r="AC708"/>
      <c r="AD708"/>
      <c r="AE708"/>
      <c r="AF708"/>
    </row>
    <row r="709" spans="24:32">
      <c r="X709"/>
      <c r="Y709"/>
      <c r="Z709"/>
      <c r="AA709"/>
      <c r="AB709"/>
      <c r="AC709"/>
      <c r="AD709"/>
      <c r="AE709"/>
      <c r="AF709"/>
    </row>
    <row r="710" spans="24:32">
      <c r="X710"/>
      <c r="Y710"/>
      <c r="Z710"/>
      <c r="AA710"/>
      <c r="AB710"/>
      <c r="AC710"/>
      <c r="AD710"/>
      <c r="AE710"/>
      <c r="AF710"/>
    </row>
    <row r="711" spans="24:32">
      <c r="X711"/>
      <c r="Y711"/>
      <c r="Z711"/>
      <c r="AA711"/>
      <c r="AB711"/>
      <c r="AC711"/>
      <c r="AD711"/>
      <c r="AE711"/>
      <c r="AF711"/>
    </row>
    <row r="712" spans="24:32">
      <c r="X712"/>
      <c r="Y712"/>
      <c r="Z712"/>
      <c r="AA712"/>
      <c r="AB712"/>
      <c r="AC712"/>
      <c r="AD712"/>
      <c r="AE712"/>
      <c r="AF712"/>
    </row>
    <row r="713" spans="24:32">
      <c r="X713"/>
      <c r="Y713"/>
      <c r="Z713"/>
      <c r="AA713"/>
      <c r="AB713"/>
      <c r="AC713"/>
      <c r="AD713"/>
      <c r="AE713"/>
      <c r="AF713"/>
    </row>
    <row r="714" spans="24:32">
      <c r="X714"/>
      <c r="Y714"/>
      <c r="Z714"/>
      <c r="AA714"/>
      <c r="AB714"/>
      <c r="AC714"/>
      <c r="AD714"/>
      <c r="AE714"/>
      <c r="AF714"/>
    </row>
    <row r="715" spans="24:32">
      <c r="X715"/>
      <c r="Y715"/>
      <c r="Z715"/>
      <c r="AA715"/>
      <c r="AB715"/>
      <c r="AC715"/>
      <c r="AD715"/>
      <c r="AE715"/>
      <c r="AF715"/>
    </row>
    <row r="716" spans="24:32">
      <c r="X716"/>
      <c r="Y716"/>
      <c r="Z716"/>
      <c r="AA716"/>
      <c r="AB716"/>
      <c r="AC716"/>
      <c r="AD716"/>
      <c r="AE716"/>
      <c r="AF716"/>
    </row>
    <row r="717" spans="24:32">
      <c r="X717"/>
      <c r="Y717"/>
      <c r="Z717"/>
      <c r="AA717"/>
      <c r="AB717"/>
      <c r="AC717"/>
      <c r="AD717"/>
      <c r="AE717"/>
      <c r="AF717"/>
    </row>
    <row r="718" spans="24:32">
      <c r="X718"/>
      <c r="Y718"/>
      <c r="Z718"/>
      <c r="AA718"/>
      <c r="AB718"/>
      <c r="AC718"/>
      <c r="AD718"/>
      <c r="AE718"/>
      <c r="AF718"/>
    </row>
    <row r="719" spans="24:32">
      <c r="X719"/>
      <c r="Y719"/>
      <c r="Z719"/>
      <c r="AA719"/>
      <c r="AB719"/>
      <c r="AC719"/>
      <c r="AD719"/>
      <c r="AE719"/>
      <c r="AF719"/>
    </row>
    <row r="720" spans="24:32">
      <c r="X720"/>
      <c r="Y720"/>
      <c r="Z720"/>
      <c r="AA720"/>
      <c r="AB720"/>
      <c r="AC720"/>
      <c r="AD720"/>
      <c r="AE720"/>
      <c r="AF720"/>
    </row>
    <row r="721" spans="24:32">
      <c r="X721"/>
      <c r="Y721"/>
      <c r="Z721"/>
      <c r="AA721"/>
      <c r="AB721"/>
      <c r="AC721"/>
      <c r="AD721"/>
      <c r="AE721"/>
      <c r="AF721"/>
    </row>
    <row r="722" spans="24:32">
      <c r="X722"/>
      <c r="Y722"/>
      <c r="Z722"/>
      <c r="AA722"/>
      <c r="AB722"/>
      <c r="AC722"/>
      <c r="AD722"/>
      <c r="AE722"/>
      <c r="AF722"/>
    </row>
    <row r="723" spans="24:32">
      <c r="X723"/>
      <c r="Y723"/>
      <c r="Z723"/>
      <c r="AA723"/>
      <c r="AB723"/>
      <c r="AC723"/>
      <c r="AD723"/>
      <c r="AE723"/>
      <c r="AF723"/>
    </row>
    <row r="724" spans="24:32">
      <c r="X724"/>
      <c r="Y724"/>
      <c r="Z724"/>
      <c r="AA724"/>
      <c r="AB724"/>
      <c r="AC724"/>
      <c r="AD724"/>
      <c r="AE724"/>
      <c r="AF724"/>
    </row>
    <row r="725" spans="24:32">
      <c r="X725"/>
      <c r="Y725"/>
      <c r="Z725"/>
      <c r="AA725"/>
      <c r="AB725"/>
      <c r="AC725"/>
      <c r="AD725"/>
      <c r="AE725"/>
      <c r="AF725"/>
    </row>
    <row r="726" spans="24:32">
      <c r="X726"/>
      <c r="Y726"/>
      <c r="Z726"/>
      <c r="AA726"/>
      <c r="AB726"/>
      <c r="AC726"/>
      <c r="AD726"/>
      <c r="AE726"/>
      <c r="AF726"/>
    </row>
    <row r="727" spans="24:32">
      <c r="X727"/>
      <c r="Y727"/>
      <c r="Z727"/>
      <c r="AA727"/>
      <c r="AB727"/>
      <c r="AC727"/>
      <c r="AD727"/>
      <c r="AE727"/>
      <c r="AF727"/>
    </row>
    <row r="728" spans="24:32">
      <c r="X728"/>
      <c r="Y728"/>
      <c r="Z728"/>
      <c r="AA728"/>
      <c r="AB728"/>
      <c r="AC728"/>
      <c r="AD728"/>
      <c r="AE728"/>
      <c r="AF728"/>
    </row>
    <row r="729" spans="24:32">
      <c r="X729"/>
      <c r="Y729"/>
      <c r="Z729"/>
      <c r="AA729"/>
      <c r="AB729"/>
      <c r="AC729"/>
      <c r="AD729"/>
      <c r="AE729"/>
      <c r="AF729"/>
    </row>
    <row r="730" spans="24:32">
      <c r="X730"/>
      <c r="Y730"/>
      <c r="Z730"/>
      <c r="AA730"/>
      <c r="AB730"/>
      <c r="AC730"/>
      <c r="AD730"/>
      <c r="AE730"/>
      <c r="AF730"/>
    </row>
    <row r="731" spans="24:32">
      <c r="X731"/>
      <c r="Y731"/>
      <c r="Z731"/>
      <c r="AA731"/>
      <c r="AB731"/>
      <c r="AC731"/>
      <c r="AD731"/>
      <c r="AE731"/>
      <c r="AF731"/>
    </row>
    <row r="732" spans="24:32">
      <c r="X732"/>
      <c r="Y732"/>
      <c r="Z732"/>
      <c r="AA732"/>
      <c r="AB732"/>
      <c r="AC732"/>
      <c r="AD732"/>
      <c r="AE732"/>
      <c r="AF732"/>
    </row>
    <row r="733" spans="24:32">
      <c r="X733"/>
      <c r="Y733"/>
      <c r="Z733"/>
      <c r="AA733"/>
      <c r="AB733"/>
      <c r="AC733"/>
      <c r="AD733"/>
      <c r="AE733"/>
      <c r="AF733"/>
    </row>
    <row r="734" spans="24:32">
      <c r="X734"/>
      <c r="Y734"/>
      <c r="Z734"/>
      <c r="AA734"/>
      <c r="AB734"/>
      <c r="AC734"/>
      <c r="AD734"/>
      <c r="AE734"/>
      <c r="AF734"/>
    </row>
    <row r="735" spans="24:32">
      <c r="X735"/>
      <c r="Y735"/>
      <c r="Z735"/>
      <c r="AA735"/>
      <c r="AB735"/>
      <c r="AC735"/>
      <c r="AD735"/>
      <c r="AE735"/>
      <c r="AF735"/>
    </row>
    <row r="736" spans="24:32">
      <c r="X736"/>
      <c r="Y736"/>
      <c r="Z736"/>
      <c r="AA736"/>
      <c r="AB736"/>
      <c r="AC736"/>
      <c r="AD736"/>
      <c r="AE736"/>
      <c r="AF736"/>
    </row>
    <row r="737" spans="24:32">
      <c r="X737"/>
      <c r="Y737"/>
      <c r="Z737"/>
      <c r="AA737"/>
      <c r="AB737"/>
      <c r="AC737"/>
      <c r="AD737"/>
      <c r="AE737"/>
      <c r="AF737"/>
    </row>
    <row r="738" spans="24:32">
      <c r="X738"/>
      <c r="Y738"/>
      <c r="Z738"/>
      <c r="AA738"/>
      <c r="AB738"/>
      <c r="AC738"/>
      <c r="AD738"/>
      <c r="AE738"/>
      <c r="AF738"/>
    </row>
    <row r="739" spans="24:32">
      <c r="X739"/>
      <c r="Y739"/>
      <c r="Z739"/>
      <c r="AA739"/>
      <c r="AB739"/>
      <c r="AC739"/>
      <c r="AD739"/>
      <c r="AE739"/>
      <c r="AF739"/>
    </row>
    <row r="740" spans="24:32">
      <c r="X740"/>
      <c r="Y740"/>
      <c r="Z740"/>
      <c r="AA740"/>
      <c r="AB740"/>
      <c r="AC740"/>
      <c r="AD740"/>
      <c r="AE740"/>
      <c r="AF740"/>
    </row>
    <row r="741" spans="24:32">
      <c r="X741"/>
      <c r="Y741"/>
      <c r="Z741"/>
      <c r="AA741"/>
      <c r="AB741"/>
      <c r="AC741"/>
      <c r="AD741"/>
      <c r="AE741"/>
      <c r="AF741"/>
    </row>
    <row r="742" spans="24:32">
      <c r="X742"/>
      <c r="Y742"/>
      <c r="Z742"/>
      <c r="AA742"/>
      <c r="AB742"/>
      <c r="AC742"/>
      <c r="AD742"/>
      <c r="AE742"/>
      <c r="AF742"/>
    </row>
    <row r="743" spans="24:32">
      <c r="X743"/>
      <c r="Y743"/>
      <c r="Z743"/>
      <c r="AA743"/>
      <c r="AB743"/>
      <c r="AC743"/>
      <c r="AD743"/>
      <c r="AE743"/>
      <c r="AF743"/>
    </row>
    <row r="744" spans="24:32">
      <c r="X744"/>
      <c r="Y744"/>
      <c r="Z744"/>
      <c r="AA744"/>
      <c r="AB744"/>
      <c r="AC744"/>
      <c r="AD744"/>
      <c r="AE744"/>
      <c r="AF744"/>
    </row>
    <row r="745" spans="24:32">
      <c r="X745"/>
      <c r="Y745"/>
      <c r="Z745"/>
      <c r="AA745"/>
      <c r="AB745"/>
      <c r="AC745"/>
      <c r="AD745"/>
      <c r="AE745"/>
      <c r="AF745"/>
    </row>
    <row r="746" spans="24:32">
      <c r="X746"/>
      <c r="Y746"/>
      <c r="Z746"/>
      <c r="AA746"/>
      <c r="AB746"/>
      <c r="AC746"/>
      <c r="AD746"/>
      <c r="AE746"/>
      <c r="AF746"/>
    </row>
    <row r="747" spans="24:32">
      <c r="X747"/>
      <c r="Y747"/>
      <c r="Z747"/>
      <c r="AA747"/>
      <c r="AB747"/>
      <c r="AC747"/>
      <c r="AD747"/>
      <c r="AE747"/>
      <c r="AF747"/>
    </row>
    <row r="748" spans="24:32">
      <c r="X748"/>
      <c r="Y748"/>
      <c r="Z748"/>
      <c r="AA748"/>
      <c r="AB748"/>
      <c r="AC748"/>
      <c r="AD748"/>
      <c r="AE748"/>
      <c r="AF748"/>
    </row>
    <row r="749" spans="24:32">
      <c r="X749"/>
      <c r="Y749"/>
      <c r="Z749"/>
      <c r="AA749"/>
      <c r="AB749"/>
      <c r="AC749"/>
      <c r="AD749"/>
      <c r="AE749"/>
      <c r="AF749"/>
    </row>
    <row r="750" spans="24:32">
      <c r="X750"/>
      <c r="Y750"/>
      <c r="Z750"/>
      <c r="AA750"/>
      <c r="AB750"/>
      <c r="AC750"/>
      <c r="AD750"/>
      <c r="AE750"/>
      <c r="AF750"/>
    </row>
    <row r="751" spans="24:32">
      <c r="X751"/>
      <c r="Y751"/>
      <c r="Z751"/>
      <c r="AA751"/>
      <c r="AB751"/>
      <c r="AC751"/>
      <c r="AD751"/>
      <c r="AE751"/>
      <c r="AF751"/>
    </row>
    <row r="752" spans="24:32">
      <c r="X752"/>
      <c r="Y752"/>
      <c r="Z752"/>
      <c r="AA752"/>
      <c r="AB752"/>
      <c r="AC752"/>
      <c r="AD752"/>
      <c r="AE752"/>
      <c r="AF752"/>
    </row>
    <row r="753" spans="24:32">
      <c r="X753"/>
      <c r="Y753"/>
      <c r="Z753"/>
      <c r="AA753"/>
      <c r="AB753"/>
      <c r="AC753"/>
      <c r="AD753"/>
      <c r="AE753"/>
      <c r="AF753"/>
    </row>
    <row r="754" spans="24:32">
      <c r="X754"/>
      <c r="Y754"/>
      <c r="Z754"/>
      <c r="AA754"/>
      <c r="AB754"/>
      <c r="AC754"/>
      <c r="AD754"/>
      <c r="AE754"/>
      <c r="AF754"/>
    </row>
    <row r="755" spans="24:32">
      <c r="X755"/>
      <c r="Y755"/>
      <c r="Z755"/>
      <c r="AA755"/>
      <c r="AB755"/>
      <c r="AC755"/>
      <c r="AD755"/>
      <c r="AE755"/>
      <c r="AF755"/>
    </row>
    <row r="756" spans="24:32">
      <c r="X756"/>
      <c r="Y756"/>
      <c r="Z756"/>
      <c r="AA756"/>
      <c r="AB756"/>
      <c r="AC756"/>
      <c r="AD756"/>
      <c r="AE756"/>
      <c r="AF756"/>
    </row>
    <row r="757" spans="24:32">
      <c r="X757"/>
      <c r="Y757"/>
      <c r="Z757"/>
      <c r="AA757"/>
      <c r="AB757"/>
      <c r="AC757"/>
      <c r="AD757"/>
      <c r="AE757"/>
      <c r="AF757"/>
    </row>
    <row r="758" spans="24:32">
      <c r="X758"/>
      <c r="Y758"/>
      <c r="Z758"/>
      <c r="AA758"/>
      <c r="AB758"/>
      <c r="AC758"/>
      <c r="AD758"/>
      <c r="AE758"/>
      <c r="AF758"/>
    </row>
    <row r="759" spans="24:32">
      <c r="X759"/>
      <c r="Y759"/>
      <c r="Z759"/>
      <c r="AA759"/>
      <c r="AB759"/>
      <c r="AC759"/>
      <c r="AD759"/>
      <c r="AE759"/>
      <c r="AF759"/>
    </row>
    <row r="760" spans="24:32">
      <c r="X760"/>
      <c r="Y760"/>
      <c r="Z760"/>
      <c r="AA760"/>
      <c r="AB760"/>
      <c r="AC760"/>
      <c r="AD760"/>
      <c r="AE760"/>
      <c r="AF760"/>
    </row>
    <row r="761" spans="24:32">
      <c r="X761"/>
      <c r="Y761"/>
      <c r="Z761"/>
      <c r="AA761"/>
      <c r="AB761"/>
      <c r="AC761"/>
      <c r="AD761"/>
      <c r="AE761"/>
      <c r="AF761"/>
    </row>
    <row r="762" spans="24:32">
      <c r="X762"/>
      <c r="Y762"/>
      <c r="Z762"/>
      <c r="AA762"/>
      <c r="AB762"/>
      <c r="AC762"/>
      <c r="AD762"/>
      <c r="AE762"/>
      <c r="AF762"/>
    </row>
    <row r="763" spans="24:32">
      <c r="X763"/>
      <c r="Y763"/>
      <c r="Z763"/>
      <c r="AA763"/>
      <c r="AB763"/>
      <c r="AC763"/>
      <c r="AD763"/>
      <c r="AE763"/>
      <c r="AF763"/>
    </row>
    <row r="764" spans="24:32">
      <c r="X764"/>
      <c r="Y764"/>
      <c r="Z764"/>
      <c r="AA764"/>
      <c r="AB764"/>
      <c r="AC764"/>
      <c r="AD764"/>
      <c r="AE764"/>
      <c r="AF764"/>
    </row>
    <row r="765" spans="24:32">
      <c r="X765"/>
      <c r="Y765"/>
      <c r="Z765"/>
      <c r="AA765"/>
      <c r="AB765"/>
      <c r="AC765"/>
      <c r="AD765"/>
      <c r="AE765"/>
      <c r="AF765"/>
    </row>
    <row r="766" spans="24:32">
      <c r="X766"/>
      <c r="Y766"/>
      <c r="Z766"/>
      <c r="AA766"/>
      <c r="AB766"/>
      <c r="AC766"/>
      <c r="AD766"/>
      <c r="AE766"/>
      <c r="AF766"/>
    </row>
    <row r="767" spans="24:32">
      <c r="X767"/>
      <c r="Y767"/>
      <c r="Z767"/>
      <c r="AA767"/>
      <c r="AB767"/>
      <c r="AC767"/>
      <c r="AD767"/>
      <c r="AE767"/>
      <c r="AF767"/>
    </row>
    <row r="768" spans="24:32">
      <c r="X768"/>
      <c r="Y768"/>
      <c r="Z768"/>
      <c r="AA768"/>
      <c r="AB768"/>
      <c r="AC768"/>
      <c r="AD768"/>
      <c r="AE768"/>
      <c r="AF768"/>
    </row>
    <row r="769" spans="24:32">
      <c r="X769"/>
      <c r="Y769"/>
      <c r="Z769"/>
      <c r="AA769"/>
      <c r="AB769"/>
      <c r="AC769"/>
      <c r="AD769"/>
      <c r="AE769"/>
      <c r="AF769"/>
    </row>
    <row r="770" spans="24:32">
      <c r="X770"/>
      <c r="Y770"/>
      <c r="Z770"/>
      <c r="AA770"/>
      <c r="AB770"/>
      <c r="AC770"/>
      <c r="AD770"/>
      <c r="AE770"/>
      <c r="AF770"/>
    </row>
    <row r="771" spans="24:32">
      <c r="X771"/>
      <c r="Y771"/>
      <c r="Z771"/>
      <c r="AA771"/>
      <c r="AB771"/>
      <c r="AC771"/>
      <c r="AD771"/>
      <c r="AE771"/>
      <c r="AF771"/>
    </row>
    <row r="772" spans="24:32">
      <c r="X772"/>
      <c r="Y772"/>
      <c r="Z772"/>
      <c r="AA772"/>
      <c r="AB772"/>
      <c r="AC772"/>
      <c r="AD772"/>
      <c r="AE772"/>
      <c r="AF772"/>
    </row>
    <row r="773" spans="24:32">
      <c r="X773"/>
      <c r="Y773"/>
      <c r="Z773"/>
      <c r="AA773"/>
      <c r="AB773"/>
      <c r="AC773"/>
      <c r="AD773"/>
      <c r="AE773"/>
      <c r="AF773"/>
    </row>
    <row r="774" spans="24:32">
      <c r="X774"/>
      <c r="Y774"/>
      <c r="Z774"/>
      <c r="AA774"/>
      <c r="AB774"/>
      <c r="AC774"/>
      <c r="AD774"/>
      <c r="AE774"/>
      <c r="AF774"/>
    </row>
    <row r="775" spans="24:32">
      <c r="X775"/>
      <c r="Y775"/>
      <c r="Z775"/>
      <c r="AA775"/>
      <c r="AB775"/>
      <c r="AC775"/>
      <c r="AD775"/>
      <c r="AE775"/>
      <c r="AF775"/>
    </row>
    <row r="776" spans="24:32">
      <c r="X776"/>
      <c r="Y776"/>
      <c r="Z776"/>
      <c r="AA776"/>
      <c r="AB776"/>
      <c r="AC776"/>
      <c r="AD776"/>
      <c r="AE776"/>
      <c r="AF776"/>
    </row>
    <row r="777" spans="24:32">
      <c r="X777"/>
      <c r="Y777"/>
      <c r="Z777"/>
      <c r="AA777"/>
      <c r="AB777"/>
      <c r="AC777"/>
      <c r="AD777"/>
      <c r="AE777"/>
      <c r="AF777"/>
    </row>
    <row r="778" spans="24:32">
      <c r="X778"/>
      <c r="Y778"/>
      <c r="Z778"/>
      <c r="AA778"/>
      <c r="AB778"/>
      <c r="AC778"/>
      <c r="AD778"/>
      <c r="AE778"/>
      <c r="AF778"/>
    </row>
    <row r="779" spans="24:32">
      <c r="X779"/>
      <c r="Y779"/>
      <c r="Z779"/>
      <c r="AA779"/>
      <c r="AB779"/>
      <c r="AC779"/>
      <c r="AD779"/>
      <c r="AE779"/>
      <c r="AF779"/>
    </row>
    <row r="780" spans="24:32">
      <c r="X780"/>
      <c r="Y780"/>
      <c r="Z780"/>
      <c r="AA780"/>
      <c r="AB780"/>
      <c r="AC780"/>
      <c r="AD780"/>
      <c r="AE780"/>
      <c r="AF780"/>
    </row>
    <row r="781" spans="24:32">
      <c r="X781"/>
      <c r="Y781"/>
      <c r="Z781"/>
      <c r="AA781"/>
      <c r="AB781"/>
      <c r="AC781"/>
      <c r="AD781"/>
      <c r="AE781"/>
      <c r="AF781"/>
    </row>
    <row r="782" spans="24:32">
      <c r="X782"/>
      <c r="Y782"/>
      <c r="Z782"/>
      <c r="AA782"/>
      <c r="AB782"/>
      <c r="AC782"/>
      <c r="AD782"/>
      <c r="AE782"/>
      <c r="AF782"/>
    </row>
    <row r="783" spans="24:32">
      <c r="X783"/>
      <c r="Y783"/>
      <c r="Z783"/>
      <c r="AA783"/>
      <c r="AB783"/>
      <c r="AC783"/>
      <c r="AD783"/>
      <c r="AE783"/>
      <c r="AF783"/>
    </row>
    <row r="784" spans="24:32">
      <c r="X784"/>
      <c r="Y784"/>
      <c r="Z784"/>
      <c r="AA784"/>
      <c r="AB784"/>
      <c r="AC784"/>
      <c r="AD784"/>
      <c r="AE784"/>
      <c r="AF784"/>
    </row>
    <row r="785" spans="24:32">
      <c r="X785"/>
      <c r="Y785"/>
      <c r="Z785"/>
      <c r="AA785"/>
      <c r="AB785"/>
      <c r="AC785"/>
      <c r="AD785"/>
      <c r="AE785"/>
      <c r="AF785"/>
    </row>
    <row r="786" spans="24:32">
      <c r="X786"/>
      <c r="Y786"/>
      <c r="Z786"/>
      <c r="AA786"/>
      <c r="AB786"/>
      <c r="AC786"/>
      <c r="AD786"/>
      <c r="AE786"/>
      <c r="AF786"/>
    </row>
    <row r="787" spans="24:32">
      <c r="X787"/>
      <c r="Y787"/>
      <c r="Z787"/>
      <c r="AA787"/>
      <c r="AB787"/>
      <c r="AC787"/>
      <c r="AD787"/>
      <c r="AE787"/>
      <c r="AF787"/>
    </row>
    <row r="788" spans="24:32">
      <c r="X788"/>
      <c r="Y788"/>
      <c r="Z788"/>
      <c r="AA788"/>
      <c r="AB788"/>
      <c r="AC788"/>
      <c r="AD788"/>
      <c r="AE788"/>
      <c r="AF788"/>
    </row>
    <row r="789" spans="24:32">
      <c r="X789"/>
      <c r="Y789"/>
      <c r="Z789"/>
      <c r="AA789"/>
      <c r="AB789"/>
      <c r="AC789"/>
      <c r="AD789"/>
      <c r="AE789"/>
      <c r="AF789"/>
    </row>
    <row r="790" spans="24:32">
      <c r="X790"/>
      <c r="Y790"/>
      <c r="Z790"/>
      <c r="AA790"/>
      <c r="AB790"/>
      <c r="AC790"/>
      <c r="AD790"/>
      <c r="AE790"/>
      <c r="AF790"/>
    </row>
    <row r="791" spans="24:32">
      <c r="X791"/>
      <c r="Y791"/>
      <c r="Z791"/>
      <c r="AA791"/>
      <c r="AB791"/>
      <c r="AC791"/>
      <c r="AD791"/>
      <c r="AE791"/>
      <c r="AF791"/>
    </row>
    <row r="792" spans="24:32">
      <c r="X792"/>
      <c r="Y792"/>
      <c r="Z792"/>
      <c r="AA792"/>
      <c r="AB792"/>
      <c r="AC792"/>
      <c r="AD792"/>
      <c r="AE792"/>
      <c r="AF792"/>
    </row>
    <row r="793" spans="24:32">
      <c r="X793"/>
      <c r="Y793"/>
      <c r="Z793"/>
      <c r="AA793"/>
      <c r="AB793"/>
      <c r="AC793"/>
      <c r="AD793"/>
      <c r="AE793"/>
      <c r="AF793"/>
    </row>
    <row r="794" spans="24:32">
      <c r="X794"/>
      <c r="Y794"/>
      <c r="Z794"/>
      <c r="AA794"/>
      <c r="AB794"/>
      <c r="AC794"/>
      <c r="AD794"/>
      <c r="AE794"/>
      <c r="AF794"/>
    </row>
    <row r="795" spans="24:32">
      <c r="X795"/>
      <c r="Y795"/>
      <c r="Z795"/>
      <c r="AA795"/>
      <c r="AB795"/>
      <c r="AC795"/>
      <c r="AD795"/>
      <c r="AE795"/>
      <c r="AF795"/>
    </row>
    <row r="796" spans="24:32">
      <c r="X796"/>
      <c r="Y796"/>
      <c r="Z796"/>
      <c r="AA796"/>
      <c r="AB796"/>
      <c r="AC796"/>
      <c r="AD796"/>
      <c r="AE796"/>
      <c r="AF796"/>
    </row>
    <row r="797" spans="24:32">
      <c r="X797"/>
      <c r="Y797"/>
      <c r="Z797"/>
      <c r="AA797"/>
      <c r="AB797"/>
      <c r="AC797"/>
      <c r="AD797"/>
      <c r="AE797"/>
      <c r="AF797"/>
    </row>
    <row r="798" spans="24:32">
      <c r="X798"/>
      <c r="Y798"/>
      <c r="Z798"/>
      <c r="AA798"/>
      <c r="AB798"/>
      <c r="AC798"/>
      <c r="AD798"/>
      <c r="AE798"/>
      <c r="AF798"/>
    </row>
    <row r="799" spans="24:32">
      <c r="X799"/>
      <c r="Y799"/>
      <c r="Z799"/>
      <c r="AA799"/>
      <c r="AB799"/>
      <c r="AC799"/>
      <c r="AD799"/>
      <c r="AE799"/>
      <c r="AF799"/>
    </row>
    <row r="800" spans="24:32">
      <c r="X800"/>
      <c r="Y800"/>
      <c r="Z800"/>
      <c r="AA800"/>
      <c r="AB800"/>
      <c r="AC800"/>
      <c r="AD800"/>
      <c r="AE800"/>
      <c r="AF800"/>
    </row>
    <row r="801" spans="24:32">
      <c r="X801"/>
      <c r="Y801"/>
      <c r="Z801"/>
      <c r="AA801"/>
      <c r="AB801"/>
      <c r="AC801"/>
      <c r="AD801"/>
      <c r="AE801"/>
      <c r="AF801"/>
    </row>
    <row r="802" spans="24:32">
      <c r="X802"/>
      <c r="Y802"/>
      <c r="Z802"/>
      <c r="AA802"/>
      <c r="AB802"/>
      <c r="AC802"/>
      <c r="AD802"/>
      <c r="AE802"/>
      <c r="AF802"/>
    </row>
    <row r="803" spans="24:32">
      <c r="X803"/>
      <c r="Y803"/>
      <c r="Z803"/>
      <c r="AA803"/>
      <c r="AB803"/>
      <c r="AC803"/>
      <c r="AD803"/>
      <c r="AE803"/>
      <c r="AF803"/>
    </row>
    <row r="804" spans="24:32">
      <c r="X804"/>
      <c r="Y804"/>
      <c r="Z804"/>
      <c r="AA804"/>
      <c r="AB804"/>
      <c r="AC804"/>
      <c r="AD804"/>
      <c r="AE804"/>
      <c r="AF804"/>
    </row>
    <row r="805" spans="24:32">
      <c r="X805"/>
      <c r="Y805"/>
      <c r="Z805"/>
      <c r="AA805"/>
      <c r="AB805"/>
      <c r="AC805"/>
      <c r="AD805"/>
      <c r="AE805"/>
      <c r="AF805"/>
    </row>
    <row r="806" spans="24:32">
      <c r="X806"/>
      <c r="Y806"/>
      <c r="Z806"/>
      <c r="AA806"/>
      <c r="AB806"/>
      <c r="AC806"/>
      <c r="AD806"/>
      <c r="AE806"/>
      <c r="AF806"/>
    </row>
    <row r="807" spans="24:32">
      <c r="X807"/>
      <c r="Y807"/>
      <c r="Z807"/>
      <c r="AA807"/>
      <c r="AB807"/>
      <c r="AC807"/>
      <c r="AD807"/>
      <c r="AE807"/>
      <c r="AF807"/>
    </row>
    <row r="808" spans="24:32">
      <c r="X808"/>
      <c r="Y808"/>
      <c r="Z808"/>
      <c r="AA808"/>
      <c r="AB808"/>
      <c r="AC808"/>
      <c r="AD808"/>
      <c r="AE808"/>
      <c r="AF808"/>
    </row>
    <row r="809" spans="24:32">
      <c r="X809"/>
      <c r="Y809"/>
      <c r="Z809"/>
      <c r="AA809"/>
      <c r="AB809"/>
      <c r="AC809"/>
      <c r="AD809"/>
      <c r="AE809"/>
      <c r="AF809"/>
    </row>
    <row r="810" spans="24:32">
      <c r="X810"/>
      <c r="Y810"/>
      <c r="Z810"/>
      <c r="AA810"/>
      <c r="AB810"/>
      <c r="AC810"/>
      <c r="AD810"/>
      <c r="AE810"/>
      <c r="AF810"/>
    </row>
    <row r="811" spans="24:32">
      <c r="X811"/>
      <c r="Y811"/>
      <c r="Z811"/>
      <c r="AA811"/>
      <c r="AB811"/>
      <c r="AC811"/>
      <c r="AD811"/>
      <c r="AE811"/>
      <c r="AF811"/>
    </row>
    <row r="812" spans="24:32">
      <c r="X812"/>
      <c r="Y812"/>
      <c r="Z812"/>
      <c r="AA812"/>
      <c r="AB812"/>
      <c r="AC812"/>
      <c r="AD812"/>
      <c r="AE812"/>
      <c r="AF812"/>
    </row>
    <row r="813" spans="24:32">
      <c r="X813"/>
      <c r="Y813"/>
      <c r="Z813"/>
      <c r="AA813"/>
      <c r="AB813"/>
      <c r="AC813"/>
      <c r="AD813"/>
      <c r="AE813"/>
      <c r="AF813"/>
    </row>
    <row r="814" spans="24:32">
      <c r="X814"/>
      <c r="Y814"/>
      <c r="Z814"/>
      <c r="AA814"/>
      <c r="AB814"/>
      <c r="AC814"/>
      <c r="AD814"/>
      <c r="AE814"/>
      <c r="AF814"/>
    </row>
    <row r="815" spans="24:32">
      <c r="X815"/>
      <c r="Y815"/>
      <c r="Z815"/>
      <c r="AA815"/>
      <c r="AB815"/>
      <c r="AC815"/>
      <c r="AD815"/>
      <c r="AE815"/>
      <c r="AF815"/>
    </row>
    <row r="816" spans="24:32">
      <c r="X816"/>
      <c r="Y816"/>
      <c r="Z816"/>
      <c r="AA816"/>
      <c r="AB816"/>
      <c r="AC816"/>
      <c r="AD816"/>
      <c r="AE816"/>
      <c r="AF816"/>
    </row>
    <row r="817" spans="24:32">
      <c r="X817"/>
      <c r="Y817"/>
      <c r="Z817"/>
      <c r="AA817"/>
      <c r="AB817"/>
      <c r="AC817"/>
      <c r="AD817"/>
      <c r="AE817"/>
      <c r="AF817"/>
    </row>
    <row r="818" spans="24:32">
      <c r="X818"/>
      <c r="Y818"/>
      <c r="Z818"/>
      <c r="AA818"/>
      <c r="AB818"/>
      <c r="AC818"/>
      <c r="AD818"/>
      <c r="AE818"/>
      <c r="AF818"/>
    </row>
    <row r="819" spans="24:32">
      <c r="X819"/>
      <c r="Y819"/>
      <c r="Z819"/>
      <c r="AA819"/>
      <c r="AB819"/>
      <c r="AC819"/>
      <c r="AD819"/>
      <c r="AE819"/>
      <c r="AF819"/>
    </row>
    <row r="820" spans="24:32">
      <c r="X820"/>
      <c r="Y820"/>
      <c r="Z820"/>
      <c r="AA820"/>
      <c r="AB820"/>
      <c r="AC820"/>
      <c r="AD820"/>
      <c r="AE820"/>
      <c r="AF820"/>
    </row>
    <row r="821" spans="24:32">
      <c r="X821"/>
      <c r="Y821"/>
      <c r="Z821"/>
      <c r="AA821"/>
      <c r="AB821"/>
      <c r="AC821"/>
      <c r="AD821"/>
      <c r="AE821"/>
      <c r="AF821"/>
    </row>
    <row r="822" spans="24:32">
      <c r="X822"/>
      <c r="Y822"/>
      <c r="Z822"/>
      <c r="AA822"/>
      <c r="AB822"/>
      <c r="AC822"/>
      <c r="AD822"/>
      <c r="AE822"/>
      <c r="AF822"/>
    </row>
    <row r="823" spans="24:32">
      <c r="X823"/>
      <c r="Y823"/>
      <c r="Z823"/>
      <c r="AA823"/>
      <c r="AB823"/>
      <c r="AC823"/>
      <c r="AD823"/>
      <c r="AE823"/>
      <c r="AF823"/>
    </row>
    <row r="824" spans="24:32">
      <c r="X824"/>
      <c r="Y824"/>
      <c r="Z824"/>
      <c r="AA824"/>
      <c r="AB824"/>
      <c r="AC824"/>
      <c r="AD824"/>
      <c r="AE824"/>
      <c r="AF824"/>
    </row>
    <row r="825" spans="24:32">
      <c r="X825"/>
      <c r="Y825"/>
      <c r="Z825"/>
      <c r="AA825"/>
      <c r="AB825"/>
      <c r="AC825"/>
      <c r="AD825"/>
      <c r="AE825"/>
      <c r="AF825"/>
    </row>
    <row r="826" spans="24:32">
      <c r="X826"/>
      <c r="Y826"/>
      <c r="Z826"/>
      <c r="AA826"/>
      <c r="AB826"/>
      <c r="AC826"/>
      <c r="AD826"/>
      <c r="AE826"/>
      <c r="AF826"/>
    </row>
    <row r="827" spans="24:32">
      <c r="X827"/>
      <c r="Y827"/>
      <c r="Z827"/>
      <c r="AA827"/>
      <c r="AB827"/>
      <c r="AC827"/>
      <c r="AD827"/>
      <c r="AE827"/>
      <c r="AF827"/>
    </row>
    <row r="828" spans="24:32">
      <c r="X828"/>
      <c r="Y828"/>
      <c r="Z828"/>
      <c r="AA828"/>
      <c r="AB828"/>
      <c r="AC828"/>
      <c r="AD828"/>
      <c r="AE828"/>
      <c r="AF828"/>
    </row>
    <row r="829" spans="24:32">
      <c r="X829"/>
      <c r="Y829"/>
      <c r="Z829"/>
      <c r="AA829"/>
      <c r="AB829"/>
      <c r="AC829"/>
      <c r="AD829"/>
      <c r="AE829"/>
      <c r="AF829"/>
    </row>
    <row r="830" spans="24:32">
      <c r="X830"/>
      <c r="Y830"/>
      <c r="Z830"/>
      <c r="AA830"/>
      <c r="AB830"/>
      <c r="AC830"/>
      <c r="AD830"/>
      <c r="AE830"/>
      <c r="AF830"/>
    </row>
    <row r="831" spans="24:32">
      <c r="X831"/>
      <c r="Y831"/>
      <c r="Z831"/>
      <c r="AA831"/>
      <c r="AB831"/>
      <c r="AC831"/>
      <c r="AD831"/>
      <c r="AE831"/>
      <c r="AF831"/>
    </row>
    <row r="832" spans="24:32">
      <c r="X832"/>
      <c r="Y832"/>
      <c r="Z832"/>
      <c r="AA832"/>
      <c r="AB832"/>
      <c r="AC832"/>
      <c r="AD832"/>
      <c r="AE832"/>
      <c r="AF832"/>
    </row>
    <row r="833" spans="24:32">
      <c r="X833"/>
      <c r="Y833"/>
      <c r="Z833"/>
      <c r="AA833"/>
      <c r="AB833"/>
      <c r="AC833"/>
      <c r="AD833"/>
      <c r="AE833"/>
      <c r="AF833"/>
    </row>
    <row r="834" spans="24:32">
      <c r="X834"/>
      <c r="Y834"/>
      <c r="Z834"/>
      <c r="AA834"/>
      <c r="AB834"/>
      <c r="AC834"/>
      <c r="AD834"/>
      <c r="AE834"/>
      <c r="AF834"/>
    </row>
    <row r="835" spans="24:32">
      <c r="X835"/>
      <c r="Y835"/>
      <c r="Z835"/>
      <c r="AA835"/>
      <c r="AB835"/>
      <c r="AC835"/>
      <c r="AD835"/>
      <c r="AE835"/>
      <c r="AF835"/>
    </row>
    <row r="836" spans="24:32">
      <c r="X836"/>
      <c r="Y836"/>
      <c r="Z836"/>
      <c r="AA836"/>
      <c r="AB836"/>
      <c r="AC836"/>
      <c r="AD836"/>
      <c r="AE836"/>
      <c r="AF836"/>
    </row>
    <row r="837" spans="24:32">
      <c r="X837"/>
      <c r="Y837"/>
      <c r="Z837"/>
      <c r="AA837"/>
      <c r="AB837"/>
      <c r="AC837"/>
      <c r="AD837"/>
      <c r="AE837"/>
      <c r="AF837"/>
    </row>
    <row r="838" spans="24:32">
      <c r="X838"/>
      <c r="Y838"/>
      <c r="Z838"/>
      <c r="AA838"/>
      <c r="AB838"/>
      <c r="AC838"/>
      <c r="AD838"/>
      <c r="AE838"/>
      <c r="AF838"/>
    </row>
    <row r="839" spans="24:32">
      <c r="X839"/>
      <c r="Y839"/>
      <c r="Z839"/>
      <c r="AA839"/>
      <c r="AB839"/>
      <c r="AC839"/>
      <c r="AD839"/>
      <c r="AE839"/>
      <c r="AF839"/>
    </row>
    <row r="840" spans="24:32">
      <c r="X840"/>
      <c r="Y840"/>
      <c r="Z840"/>
      <c r="AA840"/>
      <c r="AB840"/>
      <c r="AC840"/>
      <c r="AD840"/>
      <c r="AE840"/>
      <c r="AF840"/>
    </row>
    <row r="841" spans="24:32">
      <c r="X841"/>
      <c r="Y841"/>
      <c r="Z841"/>
      <c r="AA841"/>
      <c r="AB841"/>
      <c r="AC841"/>
      <c r="AD841"/>
      <c r="AE841"/>
      <c r="AF841"/>
    </row>
    <row r="842" spans="24:32">
      <c r="X842"/>
      <c r="Y842"/>
      <c r="Z842"/>
      <c r="AA842"/>
      <c r="AB842"/>
      <c r="AC842"/>
      <c r="AD842"/>
      <c r="AE842"/>
      <c r="AF842"/>
    </row>
    <row r="843" spans="24:32">
      <c r="X843"/>
      <c r="Y843"/>
      <c r="Z843"/>
      <c r="AA843"/>
      <c r="AB843"/>
      <c r="AC843"/>
      <c r="AD843"/>
      <c r="AE843"/>
      <c r="AF843"/>
    </row>
    <row r="844" spans="24:32">
      <c r="X844"/>
      <c r="Y844"/>
      <c r="Z844"/>
      <c r="AA844"/>
      <c r="AB844"/>
      <c r="AC844"/>
      <c r="AD844"/>
      <c r="AE844"/>
      <c r="AF844"/>
    </row>
    <row r="845" spans="24:32">
      <c r="X845"/>
      <c r="Y845"/>
      <c r="Z845"/>
      <c r="AA845"/>
      <c r="AB845"/>
      <c r="AC845"/>
      <c r="AD845"/>
      <c r="AE845"/>
      <c r="AF845"/>
    </row>
    <row r="846" spans="24:32">
      <c r="X846"/>
      <c r="Y846"/>
      <c r="Z846"/>
      <c r="AA846"/>
      <c r="AB846"/>
      <c r="AC846"/>
      <c r="AD846"/>
      <c r="AE846"/>
      <c r="AF846"/>
    </row>
    <row r="847" spans="24:32">
      <c r="X847"/>
      <c r="Y847"/>
      <c r="Z847"/>
      <c r="AA847"/>
      <c r="AB847"/>
      <c r="AC847"/>
      <c r="AD847"/>
      <c r="AE847"/>
      <c r="AF847"/>
    </row>
    <row r="848" spans="24:32">
      <c r="X848"/>
      <c r="Y848"/>
      <c r="Z848"/>
      <c r="AA848"/>
      <c r="AB848"/>
      <c r="AC848"/>
      <c r="AD848"/>
      <c r="AE848"/>
      <c r="AF848"/>
    </row>
    <row r="849" spans="24:32">
      <c r="X849"/>
      <c r="Y849"/>
      <c r="Z849"/>
      <c r="AA849"/>
      <c r="AB849"/>
      <c r="AC849"/>
      <c r="AD849"/>
      <c r="AE849"/>
      <c r="AF849"/>
    </row>
    <row r="850" spans="24:32">
      <c r="X850"/>
      <c r="Y850"/>
      <c r="Z850"/>
      <c r="AA850"/>
      <c r="AB850"/>
      <c r="AC850"/>
      <c r="AD850"/>
      <c r="AE850"/>
      <c r="AF850"/>
    </row>
    <row r="851" spans="24:32">
      <c r="X851"/>
      <c r="Y851"/>
      <c r="Z851"/>
      <c r="AA851"/>
      <c r="AB851"/>
      <c r="AC851"/>
      <c r="AD851"/>
      <c r="AE851"/>
      <c r="AF851"/>
    </row>
    <row r="852" spans="24:32">
      <c r="X852"/>
      <c r="Y852"/>
      <c r="Z852"/>
      <c r="AA852"/>
      <c r="AB852"/>
      <c r="AC852"/>
      <c r="AD852"/>
      <c r="AE852"/>
      <c r="AF852"/>
    </row>
    <row r="853" spans="24:32">
      <c r="X853"/>
      <c r="Y853"/>
      <c r="Z853"/>
      <c r="AA853"/>
      <c r="AB853"/>
      <c r="AC853"/>
      <c r="AD853"/>
      <c r="AE853"/>
      <c r="AF853"/>
    </row>
    <row r="854" spans="24:32">
      <c r="X854"/>
      <c r="Y854"/>
      <c r="Z854"/>
      <c r="AA854"/>
      <c r="AB854"/>
      <c r="AC854"/>
      <c r="AD854"/>
      <c r="AE854"/>
      <c r="AF854"/>
    </row>
    <row r="855" spans="24:32">
      <c r="X855"/>
      <c r="Y855"/>
      <c r="Z855"/>
      <c r="AA855"/>
      <c r="AB855"/>
      <c r="AC855"/>
      <c r="AD855"/>
      <c r="AE855"/>
      <c r="AF855"/>
    </row>
    <row r="856" spans="24:32">
      <c r="X856"/>
      <c r="Y856"/>
      <c r="Z856"/>
      <c r="AA856"/>
      <c r="AB856"/>
      <c r="AC856"/>
      <c r="AD856"/>
      <c r="AE856"/>
      <c r="AF856"/>
    </row>
    <row r="857" spans="24:32">
      <c r="X857"/>
      <c r="Y857"/>
      <c r="Z857"/>
      <c r="AA857"/>
      <c r="AB857"/>
      <c r="AC857"/>
      <c r="AD857"/>
      <c r="AE857"/>
      <c r="AF857"/>
    </row>
    <row r="858" spans="24:32">
      <c r="X858"/>
      <c r="Y858"/>
      <c r="Z858"/>
      <c r="AA858"/>
      <c r="AB858"/>
      <c r="AC858"/>
      <c r="AD858"/>
      <c r="AE858"/>
      <c r="AF858"/>
    </row>
    <row r="859" spans="24:32">
      <c r="X859"/>
      <c r="Y859"/>
      <c r="Z859"/>
      <c r="AA859"/>
      <c r="AB859"/>
      <c r="AC859"/>
      <c r="AD859"/>
      <c r="AE859"/>
      <c r="AF859"/>
    </row>
    <row r="860" spans="24:32">
      <c r="X860"/>
      <c r="Y860"/>
      <c r="Z860"/>
      <c r="AA860"/>
      <c r="AB860"/>
      <c r="AC860"/>
      <c r="AD860"/>
      <c r="AE860"/>
      <c r="AF860"/>
    </row>
    <row r="861" spans="24:32">
      <c r="X861"/>
      <c r="Y861"/>
      <c r="Z861"/>
      <c r="AA861"/>
      <c r="AB861"/>
      <c r="AC861"/>
      <c r="AD861"/>
      <c r="AE861"/>
      <c r="AF861"/>
    </row>
    <row r="862" spans="24:32">
      <c r="X862"/>
      <c r="Y862"/>
      <c r="Z862"/>
      <c r="AA862"/>
      <c r="AB862"/>
      <c r="AC862"/>
      <c r="AD862"/>
      <c r="AE862"/>
      <c r="AF862"/>
    </row>
    <row r="863" spans="24:32">
      <c r="X863"/>
      <c r="Y863"/>
      <c r="Z863"/>
      <c r="AA863"/>
      <c r="AB863"/>
      <c r="AC863"/>
      <c r="AD863"/>
      <c r="AE863"/>
      <c r="AF863"/>
    </row>
    <row r="864" spans="24:32">
      <c r="X864"/>
      <c r="Y864"/>
      <c r="Z864"/>
      <c r="AA864"/>
      <c r="AB864"/>
      <c r="AC864"/>
      <c r="AD864"/>
      <c r="AE864"/>
      <c r="AF864"/>
    </row>
    <row r="865" spans="24:32">
      <c r="X865"/>
      <c r="Y865"/>
      <c r="Z865"/>
      <c r="AA865"/>
      <c r="AB865"/>
      <c r="AC865"/>
      <c r="AD865"/>
      <c r="AE865"/>
      <c r="AF865"/>
    </row>
    <row r="866" spans="24:32">
      <c r="X866"/>
      <c r="Y866"/>
      <c r="Z866"/>
      <c r="AA866"/>
      <c r="AB866"/>
      <c r="AC866"/>
      <c r="AD866"/>
      <c r="AE866"/>
      <c r="AF866"/>
    </row>
    <row r="867" spans="24:32">
      <c r="X867"/>
      <c r="Y867"/>
      <c r="Z867"/>
      <c r="AA867"/>
      <c r="AB867"/>
      <c r="AC867"/>
      <c r="AD867"/>
      <c r="AE867"/>
      <c r="AF867"/>
    </row>
    <row r="868" spans="24:32">
      <c r="X868"/>
      <c r="Y868"/>
      <c r="Z868"/>
      <c r="AA868"/>
      <c r="AB868"/>
      <c r="AC868"/>
      <c r="AD868"/>
      <c r="AE868"/>
      <c r="AF868"/>
    </row>
    <row r="869" spans="24:32">
      <c r="X869"/>
      <c r="Y869"/>
      <c r="Z869"/>
      <c r="AA869"/>
      <c r="AB869"/>
      <c r="AC869"/>
      <c r="AD869"/>
      <c r="AE869"/>
      <c r="AF869"/>
    </row>
    <row r="870" spans="24:32">
      <c r="X870"/>
      <c r="Y870"/>
      <c r="Z870"/>
      <c r="AA870"/>
      <c r="AB870"/>
      <c r="AC870"/>
      <c r="AD870"/>
      <c r="AE870"/>
      <c r="AF870"/>
    </row>
    <row r="871" spans="24:32">
      <c r="X871"/>
      <c r="Y871"/>
      <c r="Z871"/>
      <c r="AA871"/>
      <c r="AB871"/>
      <c r="AC871"/>
      <c r="AD871"/>
      <c r="AE871"/>
      <c r="AF871"/>
    </row>
    <row r="872" spans="24:32">
      <c r="X872"/>
      <c r="Y872"/>
      <c r="Z872"/>
      <c r="AA872"/>
      <c r="AB872"/>
      <c r="AC872"/>
      <c r="AD872"/>
      <c r="AE872"/>
      <c r="AF872"/>
    </row>
    <row r="873" spans="24:32">
      <c r="X873"/>
      <c r="Y873"/>
      <c r="Z873"/>
      <c r="AA873"/>
      <c r="AB873"/>
      <c r="AC873"/>
      <c r="AD873"/>
      <c r="AE873"/>
      <c r="AF873"/>
    </row>
    <row r="874" spans="24:32">
      <c r="X874"/>
      <c r="Y874"/>
      <c r="Z874"/>
      <c r="AA874"/>
      <c r="AB874"/>
      <c r="AC874"/>
      <c r="AD874"/>
      <c r="AE874"/>
      <c r="AF874"/>
    </row>
    <row r="875" spans="24:32">
      <c r="X875"/>
      <c r="Y875"/>
      <c r="Z875"/>
      <c r="AA875"/>
      <c r="AB875"/>
      <c r="AC875"/>
      <c r="AD875"/>
      <c r="AE875"/>
      <c r="AF875"/>
    </row>
    <row r="876" spans="24:32">
      <c r="X876"/>
      <c r="Y876"/>
      <c r="Z876"/>
      <c r="AA876"/>
      <c r="AB876"/>
      <c r="AC876"/>
      <c r="AD876"/>
      <c r="AE876"/>
      <c r="AF876"/>
    </row>
    <row r="877" spans="24:32">
      <c r="X877"/>
      <c r="Y877"/>
      <c r="Z877"/>
      <c r="AA877"/>
      <c r="AB877"/>
      <c r="AC877"/>
      <c r="AD877"/>
      <c r="AE877"/>
      <c r="AF877"/>
    </row>
    <row r="878" spans="24:32">
      <c r="X878"/>
      <c r="Y878"/>
      <c r="Z878"/>
      <c r="AA878"/>
      <c r="AB878"/>
      <c r="AC878"/>
      <c r="AD878"/>
      <c r="AE878"/>
      <c r="AF878"/>
    </row>
    <row r="879" spans="24:32">
      <c r="X879"/>
      <c r="Y879"/>
      <c r="Z879"/>
      <c r="AA879"/>
      <c r="AB879"/>
      <c r="AC879"/>
      <c r="AD879"/>
      <c r="AE879"/>
      <c r="AF879"/>
    </row>
    <row r="880" spans="24:32">
      <c r="X880"/>
      <c r="Y880"/>
      <c r="Z880"/>
      <c r="AA880"/>
      <c r="AB880"/>
      <c r="AC880"/>
      <c r="AD880"/>
      <c r="AE880"/>
      <c r="AF880"/>
    </row>
    <row r="881" spans="24:32">
      <c r="X881"/>
      <c r="Y881"/>
      <c r="Z881"/>
      <c r="AA881"/>
      <c r="AB881"/>
      <c r="AC881"/>
      <c r="AD881"/>
      <c r="AE881"/>
      <c r="AF881"/>
    </row>
    <row r="882" spans="24:32">
      <c r="X882"/>
      <c r="Y882"/>
      <c r="Z882"/>
      <c r="AA882"/>
      <c r="AB882"/>
      <c r="AC882"/>
      <c r="AD882"/>
      <c r="AE882"/>
      <c r="AF882"/>
    </row>
    <row r="883" spans="24:32">
      <c r="X883"/>
      <c r="Y883"/>
      <c r="Z883"/>
      <c r="AA883"/>
      <c r="AB883"/>
      <c r="AC883"/>
      <c r="AD883"/>
      <c r="AE883"/>
      <c r="AF883"/>
    </row>
    <row r="884" spans="24:32">
      <c r="X884"/>
      <c r="Y884"/>
      <c r="Z884"/>
      <c r="AA884"/>
      <c r="AB884"/>
      <c r="AC884"/>
      <c r="AD884"/>
      <c r="AE884"/>
      <c r="AF884"/>
    </row>
    <row r="885" spans="24:32">
      <c r="X885"/>
      <c r="Y885"/>
      <c r="Z885"/>
      <c r="AA885"/>
      <c r="AB885"/>
      <c r="AC885"/>
      <c r="AD885"/>
      <c r="AE885"/>
      <c r="AF885"/>
    </row>
    <row r="886" spans="24:32">
      <c r="X886"/>
      <c r="Y886"/>
      <c r="Z886"/>
      <c r="AA886"/>
      <c r="AB886"/>
      <c r="AC886"/>
      <c r="AD886"/>
      <c r="AE886"/>
      <c r="AF886"/>
    </row>
    <row r="887" spans="24:32">
      <c r="X887"/>
      <c r="Y887"/>
      <c r="Z887"/>
      <c r="AA887"/>
      <c r="AB887"/>
      <c r="AC887"/>
      <c r="AD887"/>
      <c r="AE887"/>
      <c r="AF887"/>
    </row>
    <row r="888" spans="24:32">
      <c r="X888"/>
      <c r="Y888"/>
      <c r="Z888"/>
      <c r="AA888"/>
      <c r="AB888"/>
      <c r="AC888"/>
      <c r="AD888"/>
      <c r="AE888"/>
      <c r="AF888"/>
    </row>
    <row r="889" spans="24:32">
      <c r="X889"/>
      <c r="Y889"/>
      <c r="Z889"/>
      <c r="AA889"/>
      <c r="AB889"/>
      <c r="AC889"/>
      <c r="AD889"/>
      <c r="AE889"/>
      <c r="AF889"/>
    </row>
    <row r="890" spans="24:32">
      <c r="X890"/>
      <c r="Y890"/>
      <c r="Z890"/>
      <c r="AA890"/>
      <c r="AB890"/>
      <c r="AC890"/>
      <c r="AD890"/>
      <c r="AE890"/>
      <c r="AF890"/>
    </row>
    <row r="891" spans="24:32">
      <c r="X891"/>
      <c r="Y891"/>
      <c r="Z891"/>
      <c r="AA891"/>
      <c r="AB891"/>
      <c r="AC891"/>
      <c r="AD891"/>
      <c r="AE891"/>
      <c r="AF891"/>
    </row>
    <row r="892" spans="24:32">
      <c r="X892"/>
      <c r="Y892"/>
      <c r="Z892"/>
      <c r="AA892"/>
      <c r="AB892"/>
      <c r="AC892"/>
      <c r="AD892"/>
      <c r="AE892"/>
      <c r="AF892"/>
    </row>
    <row r="893" spans="24:32">
      <c r="X893"/>
      <c r="Y893"/>
      <c r="Z893"/>
      <c r="AA893"/>
      <c r="AB893"/>
      <c r="AC893"/>
      <c r="AD893"/>
      <c r="AE893"/>
      <c r="AF893"/>
    </row>
    <row r="894" spans="24:32">
      <c r="X894"/>
      <c r="Y894"/>
      <c r="Z894"/>
      <c r="AA894"/>
      <c r="AB894"/>
      <c r="AC894"/>
      <c r="AD894"/>
      <c r="AE894"/>
      <c r="AF894"/>
    </row>
    <row r="895" spans="24:32">
      <c r="X895"/>
      <c r="Y895"/>
      <c r="Z895"/>
      <c r="AA895"/>
      <c r="AB895"/>
      <c r="AC895"/>
      <c r="AD895"/>
      <c r="AE895"/>
      <c r="AF895"/>
    </row>
    <row r="896" spans="24:32">
      <c r="X896"/>
      <c r="Y896"/>
      <c r="Z896"/>
      <c r="AA896"/>
      <c r="AB896"/>
      <c r="AC896"/>
      <c r="AD896"/>
      <c r="AE896"/>
      <c r="AF896"/>
    </row>
    <row r="897" spans="24:32">
      <c r="X897"/>
      <c r="Y897"/>
      <c r="Z897"/>
      <c r="AA897"/>
      <c r="AB897"/>
      <c r="AC897"/>
      <c r="AD897"/>
      <c r="AE897"/>
      <c r="AF897"/>
    </row>
    <row r="898" spans="24:32">
      <c r="X898"/>
      <c r="Y898"/>
      <c r="Z898"/>
      <c r="AA898"/>
      <c r="AB898"/>
      <c r="AC898"/>
      <c r="AD898"/>
      <c r="AE898"/>
      <c r="AF898"/>
    </row>
    <row r="899" spans="24:32">
      <c r="X899"/>
      <c r="Y899"/>
      <c r="Z899"/>
      <c r="AA899"/>
      <c r="AB899"/>
      <c r="AC899"/>
      <c r="AD899"/>
      <c r="AE899"/>
      <c r="AF899"/>
    </row>
    <row r="900" spans="24:32">
      <c r="X900"/>
      <c r="Y900"/>
      <c r="Z900"/>
      <c r="AA900"/>
      <c r="AB900"/>
      <c r="AC900"/>
      <c r="AD900"/>
      <c r="AE900"/>
      <c r="AF900"/>
    </row>
    <row r="901" spans="24:32">
      <c r="X901"/>
      <c r="Y901"/>
      <c r="Z901"/>
      <c r="AA901"/>
      <c r="AB901"/>
      <c r="AC901"/>
      <c r="AD901"/>
      <c r="AE901"/>
      <c r="AF901"/>
    </row>
    <row r="902" spans="24:32">
      <c r="X902"/>
      <c r="Y902"/>
      <c r="Z902"/>
      <c r="AA902"/>
      <c r="AB902"/>
      <c r="AC902"/>
      <c r="AD902"/>
      <c r="AE902"/>
      <c r="AF902"/>
    </row>
    <row r="903" spans="24:32">
      <c r="X903"/>
      <c r="Y903"/>
      <c r="Z903"/>
      <c r="AA903"/>
      <c r="AB903"/>
      <c r="AC903"/>
      <c r="AD903"/>
      <c r="AE903"/>
      <c r="AF903"/>
    </row>
    <row r="904" spans="24:32">
      <c r="X904"/>
      <c r="Y904"/>
      <c r="Z904"/>
      <c r="AA904"/>
      <c r="AB904"/>
      <c r="AC904"/>
      <c r="AD904"/>
      <c r="AE904"/>
      <c r="AF904"/>
    </row>
    <row r="905" spans="24:32">
      <c r="X905"/>
      <c r="Y905"/>
      <c r="Z905"/>
      <c r="AA905"/>
      <c r="AB905"/>
      <c r="AC905"/>
      <c r="AD905"/>
      <c r="AE905"/>
      <c r="AF905"/>
    </row>
    <row r="906" spans="24:32">
      <c r="X906"/>
      <c r="Y906"/>
      <c r="Z906"/>
      <c r="AA906"/>
      <c r="AB906"/>
      <c r="AC906"/>
      <c r="AD906"/>
      <c r="AE906"/>
      <c r="AF906"/>
    </row>
    <row r="907" spans="24:32">
      <c r="X907"/>
      <c r="Y907"/>
      <c r="Z907"/>
      <c r="AA907"/>
      <c r="AB907"/>
      <c r="AC907"/>
      <c r="AD907"/>
      <c r="AE907"/>
      <c r="AF907"/>
    </row>
    <row r="908" spans="24:32">
      <c r="X908"/>
      <c r="Y908"/>
      <c r="Z908"/>
      <c r="AA908"/>
      <c r="AB908"/>
      <c r="AC908"/>
      <c r="AD908"/>
      <c r="AE908"/>
      <c r="AF908"/>
    </row>
    <row r="909" spans="24:32">
      <c r="X909"/>
      <c r="Y909"/>
      <c r="Z909"/>
      <c r="AA909"/>
      <c r="AB909"/>
      <c r="AC909"/>
      <c r="AD909"/>
      <c r="AE909"/>
      <c r="AF909"/>
    </row>
    <row r="910" spans="24:32">
      <c r="X910"/>
      <c r="Y910"/>
      <c r="Z910"/>
      <c r="AA910"/>
      <c r="AB910"/>
      <c r="AC910"/>
      <c r="AD910"/>
      <c r="AE910"/>
      <c r="AF910"/>
    </row>
    <row r="911" spans="24:32">
      <c r="X911"/>
      <c r="Y911"/>
      <c r="Z911"/>
      <c r="AA911"/>
      <c r="AB911"/>
      <c r="AC911"/>
      <c r="AD911"/>
      <c r="AE911"/>
      <c r="AF911"/>
    </row>
    <row r="912" spans="24:32">
      <c r="X912"/>
      <c r="Y912"/>
      <c r="Z912"/>
      <c r="AA912"/>
      <c r="AB912"/>
      <c r="AC912"/>
      <c r="AD912"/>
      <c r="AE912"/>
      <c r="AF912"/>
    </row>
    <row r="913" spans="24:32">
      <c r="X913"/>
      <c r="Y913"/>
      <c r="Z913"/>
      <c r="AA913"/>
      <c r="AB913"/>
      <c r="AC913"/>
      <c r="AD913"/>
      <c r="AE913"/>
      <c r="AF913"/>
    </row>
    <row r="914" spans="24:32">
      <c r="X914"/>
      <c r="Y914"/>
      <c r="Z914"/>
      <c r="AA914"/>
      <c r="AB914"/>
      <c r="AC914"/>
      <c r="AD914"/>
      <c r="AE914"/>
      <c r="AF914"/>
    </row>
    <row r="915" spans="24:32">
      <c r="X915"/>
      <c r="Y915"/>
      <c r="Z915"/>
      <c r="AA915"/>
      <c r="AB915"/>
      <c r="AC915"/>
      <c r="AD915"/>
      <c r="AE915"/>
      <c r="AF915"/>
    </row>
    <row r="916" spans="24:32">
      <c r="X916"/>
      <c r="Y916"/>
      <c r="Z916"/>
      <c r="AA916"/>
      <c r="AB916"/>
      <c r="AC916"/>
      <c r="AD916"/>
      <c r="AE916"/>
      <c r="AF916"/>
    </row>
    <row r="917" spans="24:32">
      <c r="X917"/>
      <c r="Y917"/>
      <c r="Z917"/>
      <c r="AA917"/>
      <c r="AB917"/>
      <c r="AC917"/>
      <c r="AD917"/>
      <c r="AE917"/>
      <c r="AF917"/>
    </row>
    <row r="918" spans="24:32">
      <c r="X918"/>
      <c r="Y918"/>
      <c r="Z918"/>
      <c r="AA918"/>
      <c r="AB918"/>
      <c r="AC918"/>
      <c r="AD918"/>
      <c r="AE918"/>
      <c r="AF918"/>
    </row>
    <row r="919" spans="24:32">
      <c r="X919"/>
      <c r="Y919"/>
      <c r="Z919"/>
      <c r="AA919"/>
      <c r="AB919"/>
      <c r="AC919"/>
      <c r="AD919"/>
      <c r="AE919"/>
      <c r="AF919"/>
    </row>
    <row r="920" spans="24:32">
      <c r="X920"/>
      <c r="Y920"/>
      <c r="Z920"/>
      <c r="AA920"/>
      <c r="AB920"/>
      <c r="AC920"/>
      <c r="AD920"/>
      <c r="AE920"/>
      <c r="AF920"/>
    </row>
    <row r="921" spans="24:32">
      <c r="X921"/>
      <c r="Y921"/>
      <c r="Z921"/>
      <c r="AA921"/>
      <c r="AB921"/>
      <c r="AC921"/>
      <c r="AD921"/>
      <c r="AE921"/>
      <c r="AF921"/>
    </row>
    <row r="922" spans="24:32">
      <c r="X922"/>
      <c r="Y922"/>
      <c r="Z922"/>
      <c r="AA922"/>
      <c r="AB922"/>
      <c r="AC922"/>
      <c r="AD922"/>
      <c r="AE922"/>
      <c r="AF922"/>
    </row>
    <row r="923" spans="24:32">
      <c r="X923"/>
      <c r="Y923"/>
      <c r="Z923"/>
      <c r="AA923"/>
      <c r="AB923"/>
      <c r="AC923"/>
      <c r="AD923"/>
      <c r="AE923"/>
      <c r="AF923"/>
    </row>
    <row r="924" spans="24:32">
      <c r="X924"/>
      <c r="Y924"/>
      <c r="Z924"/>
      <c r="AA924"/>
      <c r="AB924"/>
      <c r="AC924"/>
      <c r="AD924"/>
      <c r="AE924"/>
      <c r="AF924"/>
    </row>
    <row r="925" spans="24:32">
      <c r="X925"/>
      <c r="Y925"/>
      <c r="Z925"/>
      <c r="AA925"/>
      <c r="AB925"/>
      <c r="AC925"/>
      <c r="AD925"/>
      <c r="AE925"/>
      <c r="AF925"/>
    </row>
    <row r="926" spans="24:32">
      <c r="X926"/>
      <c r="Y926"/>
      <c r="Z926"/>
      <c r="AA926"/>
      <c r="AB926"/>
      <c r="AC926"/>
      <c r="AD926"/>
      <c r="AE926"/>
      <c r="AF926"/>
    </row>
    <row r="927" spans="24:32">
      <c r="Y927"/>
      <c r="Z927"/>
      <c r="AA927"/>
      <c r="AB927"/>
      <c r="AC927"/>
      <c r="AD927"/>
      <c r="AE927"/>
      <c r="AF927"/>
    </row>
    <row r="928" spans="24:32">
      <c r="Z928"/>
      <c r="AA928"/>
      <c r="AB928"/>
      <c r="AC928"/>
      <c r="AD928"/>
      <c r="AE928"/>
    </row>
    <row r="929" spans="26:31">
      <c r="Z929"/>
      <c r="AA929"/>
      <c r="AB929"/>
      <c r="AC929"/>
      <c r="AD929"/>
      <c r="AE929"/>
    </row>
    <row r="930" spans="26:31">
      <c r="Z930"/>
      <c r="AA930"/>
      <c r="AB930"/>
      <c r="AC930"/>
      <c r="AD930"/>
      <c r="AE930"/>
    </row>
  </sheetData>
  <sheetProtection algorithmName="SHA-512" hashValue="PESZHTXlYnlU3WJWyiZbIF1wGwKxfuyKYxREvHs/1RjhHXvufo7dHS7H9jDrx3nniRenXzBIEOuM3ufwI9bLfQ==" saltValue="cZvjEfmBf0rEWf8aTdXvCw==" spinCount="100000" sheet="1" selectLockedCells="1" selectUnlockedCells="1"/>
  <mergeCells count="35">
    <mergeCell ref="AA3:AE3"/>
    <mergeCell ref="A113:I113"/>
    <mergeCell ref="A2:I2"/>
    <mergeCell ref="A19:I19"/>
    <mergeCell ref="AA4:AE4"/>
    <mergeCell ref="AA17:AE17"/>
    <mergeCell ref="AA10:AE10"/>
    <mergeCell ref="AA5:AE5"/>
    <mergeCell ref="AA7:AE7"/>
    <mergeCell ref="AA6:AE6"/>
    <mergeCell ref="AA11:AE11"/>
    <mergeCell ref="AA9:AE9"/>
    <mergeCell ref="AA19:AE19"/>
    <mergeCell ref="AA18:AE18"/>
    <mergeCell ref="AA12:AE12"/>
    <mergeCell ref="AA14:AE14"/>
    <mergeCell ref="AA15:AE15"/>
    <mergeCell ref="Q260:Y260"/>
    <mergeCell ref="K202:P202"/>
    <mergeCell ref="R202:W202"/>
    <mergeCell ref="AA16:AE16"/>
    <mergeCell ref="AA20:AE20"/>
    <mergeCell ref="A332:J332"/>
    <mergeCell ref="A278:I278"/>
    <mergeCell ref="A298:I298"/>
    <mergeCell ref="A260:I260"/>
    <mergeCell ref="A243:I243"/>
    <mergeCell ref="A202:I202"/>
    <mergeCell ref="J100:P112"/>
    <mergeCell ref="A122:I122"/>
    <mergeCell ref="A39:I39"/>
    <mergeCell ref="A56:I56"/>
    <mergeCell ref="A76:I76"/>
    <mergeCell ref="A178:I178"/>
    <mergeCell ref="A99:I99"/>
  </mergeCells>
  <pageMargins left="0.7" right="0.7" top="0.78740157499999996" bottom="0.78740157499999996" header="0.3" footer="0.3"/>
  <pageSetup paperSize="9" orientation="portrait" r:id="rId1"/>
  <ignoredErrors>
    <ignoredError sqref="E123:I134 D135:I143 D154:I16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addefde4-1ebf-47b9-95a2-9b7287530ded</BSO999929>
</file>

<file path=customXml/itemProps1.xml><?xml version="1.0" encoding="utf-8"?>
<ds:datastoreItem xmlns:ds="http://schemas.openxmlformats.org/officeDocument/2006/customXml" ds:itemID="{2BDE054C-50AE-4525-B5BC-35E2C4E1A77A}">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44</vt:i4>
      </vt:variant>
    </vt:vector>
  </HeadingPairs>
  <TitlesOfParts>
    <vt:vector size="50" baseType="lpstr">
      <vt:lpstr>Änderungshistorie</vt:lpstr>
      <vt:lpstr>(A) Pers. BL</vt:lpstr>
      <vt:lpstr>(A) Pers. paL</vt:lpstr>
      <vt:lpstr>(A) AG-Anteil Soz.Vers.</vt:lpstr>
      <vt:lpstr>Personalgesamt</vt:lpstr>
      <vt:lpstr>Tariftabellen</vt:lpstr>
      <vt:lpstr>AVb_Parität</vt:lpstr>
      <vt:lpstr>AVR</vt:lpstr>
      <vt:lpstr>Caritas_Anl._33</vt:lpstr>
      <vt:lpstr>Caritas_RK_Ost</vt:lpstr>
      <vt:lpstr>DRK</vt:lpstr>
      <vt:lpstr>'(A) Pers. BL'!Druckbereich</vt:lpstr>
      <vt:lpstr>'(A) Pers. BL'!Drucktitel</vt:lpstr>
      <vt:lpstr>ETV_Uhlebüll</vt:lpstr>
      <vt:lpstr>Funktion1</vt:lpstr>
      <vt:lpstr>KTD</vt:lpstr>
      <vt:lpstr>Leitung_Verw.</vt:lpstr>
      <vt:lpstr>Ohne_anderer_Tarif</vt:lpstr>
      <vt:lpstr>Parität_TG</vt:lpstr>
      <vt:lpstr>Peko_Betr</vt:lpstr>
      <vt:lpstr>Qualifikation_FL</vt:lpstr>
      <vt:lpstr>RTV_Mürwiker</vt:lpstr>
      <vt:lpstr>Sonstiges_Pers.</vt:lpstr>
      <vt:lpstr>Tab_AVB_Parität</vt:lpstr>
      <vt:lpstr>Tab_AVR</vt:lpstr>
      <vt:lpstr>Tab_Caritas_Anl._33</vt:lpstr>
      <vt:lpstr>Tab_Caritas_RK_Ost</vt:lpstr>
      <vt:lpstr>Tab_DRK</vt:lpstr>
      <vt:lpstr>Tab_ETV_Uhlebüll</vt:lpstr>
      <vt:lpstr>Tab_KTD</vt:lpstr>
      <vt:lpstr>Tab_Parität_TG</vt:lpstr>
      <vt:lpstr>Tab_RTV_Mürwiker</vt:lpstr>
      <vt:lpstr>Tab_TV_AVH</vt:lpstr>
      <vt:lpstr>Tab_TVKB</vt:lpstr>
      <vt:lpstr>Tab_TVL</vt:lpstr>
      <vt:lpstr>Tab_TVL_S</vt:lpstr>
      <vt:lpstr>Tab_TVöD_Bund</vt:lpstr>
      <vt:lpstr>Tab_TVöD_SuE</vt:lpstr>
      <vt:lpstr>Tab_TVöD_VKA</vt:lpstr>
      <vt:lpstr>Tarif</vt:lpstr>
      <vt:lpstr>TV_AVH</vt:lpstr>
      <vt:lpstr>TVKB</vt:lpstr>
      <vt:lpstr>TVL</vt:lpstr>
      <vt:lpstr>TVL_S</vt:lpstr>
      <vt:lpstr>TVöD_Bund</vt:lpstr>
      <vt:lpstr>TVöD_SuE</vt:lpstr>
      <vt:lpstr>TVöD_VKA</vt:lpstr>
      <vt:lpstr>VergGruppe</vt:lpstr>
      <vt:lpstr>Vorhalteleistungen</vt:lpstr>
      <vt:lpstr>Wirtschaftsdienst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fauck@kosoz.de</dc:creator>
  <cp:lastModifiedBy>Sebastian Fey</cp:lastModifiedBy>
  <cp:lastPrinted>2023-04-14T10:22:22Z</cp:lastPrinted>
  <dcterms:created xsi:type="dcterms:W3CDTF">2013-09-05T06:51:36Z</dcterms:created>
  <dcterms:modified xsi:type="dcterms:W3CDTF">2026-01-09T11:19:58Z</dcterms:modified>
</cp:coreProperties>
</file>